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425" windowWidth="14805" windowHeight="6690" activeTab="7"/>
  </bookViews>
  <sheets>
    <sheet name="титул" sheetId="1" r:id="rId1"/>
    <sheet name="ф 1" sheetId="2" r:id="rId2"/>
    <sheet name="ф2" sheetId="3" r:id="rId3"/>
    <sheet name="ф 3" sheetId="4" r:id="rId4"/>
    <sheet name="ф 4" sheetId="5" r:id="rId5"/>
    <sheet name="ф5" sheetId="6" r:id="rId6"/>
    <sheet name="ф6" sheetId="7" r:id="rId7"/>
    <sheet name="ф 7" sheetId="8" r:id="rId8"/>
  </sheets>
  <externalReferences>
    <externalReference r:id="rId11"/>
  </externalReferences>
  <definedNames>
    <definedName name="_xlnm.Print_Titles" localSheetId="1">'ф 1'!$6:$7</definedName>
    <definedName name="_xlnm.Print_Area" localSheetId="3">'ф 3'!$A$1:$K$131</definedName>
    <definedName name="_xlnm.Print_Area" localSheetId="4">'ф 4'!$A$1:$K$7</definedName>
    <definedName name="_xlnm.Print_Area" localSheetId="7">'ф 7'!$A$1:$J$15</definedName>
    <definedName name="_xlnm.Print_Area" localSheetId="2">'ф2'!$A$1:$J$64</definedName>
    <definedName name="_xlnm.Print_Area" localSheetId="6">'ф6'!$A$1:$E$12</definedName>
  </definedNames>
  <calcPr fullCalcOnLoad="1"/>
</workbook>
</file>

<file path=xl/sharedStrings.xml><?xml version="1.0" encoding="utf-8"?>
<sst xmlns="http://schemas.openxmlformats.org/spreadsheetml/2006/main" count="1566" uniqueCount="540">
  <si>
    <t>Код аналитической программной классификации</t>
  </si>
  <si>
    <t>Наименование муниципальной программы, подпрограммы, основного мероприятия, мероприятия</t>
  </si>
  <si>
    <t>Ответственный исполнитель, соисполнители</t>
  </si>
  <si>
    <t>Код бюджетной классификации</t>
  </si>
  <si>
    <t>Расходы бюджета муниципального образования, тыс. рублей</t>
  </si>
  <si>
    <t>МП</t>
  </si>
  <si>
    <t>Пп</t>
  </si>
  <si>
    <t>ОМ</t>
  </si>
  <si>
    <t>М</t>
  </si>
  <si>
    <t>И</t>
  </si>
  <si>
    <t>ГРБС</t>
  </si>
  <si>
    <t>Рз</t>
  </si>
  <si>
    <t>Пр</t>
  </si>
  <si>
    <t>ЦС</t>
  </si>
  <si>
    <t>ВР</t>
  </si>
  <si>
    <t>"Содержание и развитие городского хозяйства" на 2015-2020 годы</t>
  </si>
  <si>
    <t>Всего</t>
  </si>
  <si>
    <t>Управление жилищно-коммунального хозяйства</t>
  </si>
  <si>
    <t>07</t>
  </si>
  <si>
    <t>1</t>
  </si>
  <si>
    <t>01</t>
  </si>
  <si>
    <t>04</t>
  </si>
  <si>
    <t>02</t>
  </si>
  <si>
    <t>2</t>
  </si>
  <si>
    <t>Содержание и развитие жилищного хозяйства</t>
  </si>
  <si>
    <t>06</t>
  </si>
  <si>
    <t>3</t>
  </si>
  <si>
    <t>Реализация мероприятий по строительству и приобретению жилья для переселения граждан из аварийного жилищного фонда</t>
  </si>
  <si>
    <t>935</t>
  </si>
  <si>
    <t>05</t>
  </si>
  <si>
    <t>244</t>
  </si>
  <si>
    <t>08</t>
  </si>
  <si>
    <t>Участие в разработке и реализации региональной программы капитального ремонта общего имущества в многоквартирных домах</t>
  </si>
  <si>
    <t>09</t>
  </si>
  <si>
    <t>Содержание и  ремонт муниципального жилищного фонда</t>
  </si>
  <si>
    <t>12</t>
  </si>
  <si>
    <t>Осуществление муниципального жилищного контроля</t>
  </si>
  <si>
    <t>13</t>
  </si>
  <si>
    <t>Рассмотрение обращений и заявлений граждан, индивидуальных предпринимателей и юридических лиц по вопросам соблюдения требований жилищного законодательства</t>
  </si>
  <si>
    <t>19</t>
  </si>
  <si>
    <t>Создание и обработка базы данных по начислению и оплате платежей за пользование жилым помещением (муниципальное задание МАУ «ВИРЦ»)</t>
  </si>
  <si>
    <t>Содержание и развитие коммунальной инфраструктуры</t>
  </si>
  <si>
    <t>03</t>
  </si>
  <si>
    <t>4</t>
  </si>
  <si>
    <t>Благоустройство и охрана окружающей среды</t>
  </si>
  <si>
    <t>Организация сбора, вывоза бытовых отходов, содержание мест санкционированного сбора твердых бытовых отходов (контейнеры, свалки), содержание улиц частного сектора, ручная уборка тротуаров, остановок, лестниц и т.д.</t>
  </si>
  <si>
    <t>Организация благоустройства и санитарного содержания, озеленения парков, скверов, санкционированного сбора твердых бытовых отходов, содержание дорог</t>
  </si>
  <si>
    <t>Организация содержания и благоустройства мест погребения (кладбищ)</t>
  </si>
  <si>
    <t>Организация наружного освещения</t>
  </si>
  <si>
    <t>Содержание сетей наружного освещения</t>
  </si>
  <si>
    <t>  Проведение городских мероприятий по санитарной очистке и благоустройству территории города.</t>
  </si>
  <si>
    <t>5</t>
  </si>
  <si>
    <t>Развитие транспортной системы (организация транспортного обслуживания населения, развитие дорожного хозяйства)</t>
  </si>
  <si>
    <t>Проектирование, капитальный ремонт, ремонт автомобильных дорог общего пользования муниципального значения и иных транспортных инженерных сооружений</t>
  </si>
  <si>
    <t>Проведение мероприятий по обеспечению безопасности дорожного движения в соответствии с действующим законодательством Российской Федерации</t>
  </si>
  <si>
    <t>6</t>
  </si>
  <si>
    <t>Создание условий для реализации муниципальной программы</t>
  </si>
  <si>
    <t>Управление жилищно-коммунального хозяйства, Администрации города Воткинска</t>
  </si>
  <si>
    <t>кассовое исполнение на конец отчетного периода</t>
  </si>
  <si>
    <t>кассовые расходы, %</t>
  </si>
  <si>
    <t>к плану на отчетный год</t>
  </si>
  <si>
    <t>к плану на отчетный период</t>
  </si>
  <si>
    <t>Наименование муниципальной программы, подпрограммы</t>
  </si>
  <si>
    <t>Источник финансирования</t>
  </si>
  <si>
    <t>"Содержание и развитие городского хозяйства" 2015-2020 годы</t>
  </si>
  <si>
    <t>в том числе:</t>
  </si>
  <si>
    <t>Оценка расходов согласно МП</t>
  </si>
  <si>
    <t>Фактические расходы на отчетную дату</t>
  </si>
  <si>
    <t>отношение фактических расходов  к оценке расходов, %</t>
  </si>
  <si>
    <t>Оценка расходов, тыс.руб.</t>
  </si>
  <si>
    <t>"Создание условий для реализации муниципальной программы"</t>
  </si>
  <si>
    <t>Наименование подпрограммы, основного мероприятия, мероприятия</t>
  </si>
  <si>
    <t>Срок выполнения плановый</t>
  </si>
  <si>
    <t>Срок выполнения фактический</t>
  </si>
  <si>
    <t>Ожидаемый непосредственный результат</t>
  </si>
  <si>
    <t>Достигнутый результат</t>
  </si>
  <si>
    <t>Проблемы, возникшие в ходе реализации мероприятия</t>
  </si>
  <si>
    <t>Реализация мероприятий в сфере теплоснабжения</t>
  </si>
  <si>
    <t>Реализация мероприятий в сфере водоснабжения</t>
  </si>
  <si>
    <t>7</t>
  </si>
  <si>
    <t>8</t>
  </si>
  <si>
    <t>9</t>
  </si>
  <si>
    <t>Реализация мероприятий в сфере электроснабжения</t>
  </si>
  <si>
    <t>Реализация мероприятий в сфере газоснабжения</t>
  </si>
  <si>
    <t>Безопасная эксплуатация объектов газоснабжения. Обеспечение бесперебойной подачи газа.</t>
  </si>
  <si>
    <t>Организация подготовки городского хозяйства к осенне-зимнему периоду</t>
  </si>
  <si>
    <t>Обеспечение безаварийной работы городского хозяйства в осенне-зимний период</t>
  </si>
  <si>
    <t xml:space="preserve">Формирование заявок на строительство и реконструкцию объектов коммунальной инфраструктуры за счет бюджетных средств для включения в перечень объектов капитального строительства Удмуртской Республики </t>
  </si>
  <si>
    <t>Включение объектов коммунальной инфраструктуры в перечень объектов капитального строительства Удмуртской Республики</t>
  </si>
  <si>
    <t xml:space="preserve">Выполнение функций заказчика по проектированию и строительству объектов коммунальной инфраструктуры </t>
  </si>
  <si>
    <t xml:space="preserve">Проектирование и (или) строительство объектов коммунальной инфраструктуры </t>
  </si>
  <si>
    <t>Формирование сети маршрутов регулярных перевозок автомобильным транспортом общего пользования на территории города Воткинск</t>
  </si>
  <si>
    <t>Согласование расписания движения автобусов по маршруту регулярных перевозок</t>
  </si>
  <si>
    <t>Согласованные расписания движения автобусов по маршрутам регулярных перевозок</t>
  </si>
  <si>
    <t>Осуществление контроля за соблюдением требований, установленных правовыми актами, регулирующими вопросы организации пассажирских перевозок</t>
  </si>
  <si>
    <t>Соблюдение расписания отправления (прибытия) транспортных средств по маршруту регулярных перевозок;                                                                  Соблюдение установленного маршрута регулярных перевозок;                                                                               Наличие лицензии на осуществление перевозки пассажиров автомобильным транспортом</t>
  </si>
  <si>
    <t>Мероприятия  направлены на обеспечение безопасности дорожного движения</t>
  </si>
  <si>
    <t>Осуществление муниципального контроля за обустройством автомобильных дорог общего пользования местного значения дорожными элементами (дорожными знаками, дорожными ограждениями, светофорами, остановочными пунктами, стоянками (парковками) транспортных средств, иными элементами обустройства автомобильных дорог).</t>
  </si>
  <si>
    <t>Обследование дорожных условий, в том числе на маршрутах регулярных пассажирских перевозок</t>
  </si>
  <si>
    <t xml:space="preserve">Выдача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t>
  </si>
  <si>
    <t>Оказание муниципальной услуги по заявлениям физических и юридических лиц</t>
  </si>
  <si>
    <t>Принятие решений о временном ограничении или прекращении движения транспортных средств по автомобильным дорогам местного значения.</t>
  </si>
  <si>
    <t>Принятие решений о временном ограничении или прекращении движения транспортных средств по автомобильным дорогам местного значения</t>
  </si>
  <si>
    <t>Организация и осуществление мероприятий по паспортизации автомобильных дорог местного значения, подготовке и оформлению документов для государственной регистрации прав собственности на автомобильные дороги местного значения, объекты дорожного хозяйства в границах города.</t>
  </si>
  <si>
    <t>Паспортизации автомобильных дорог местного значения, государственная регистрация прав собственности на автомобильные дороги местного значения, объекты дорожного хозяйства в границах города</t>
  </si>
  <si>
    <t>15</t>
  </si>
  <si>
    <t>Разработка перспективных, текущих планов по строительству, реконструкции, капитальному ремонту, ремонту и содержанию автомобильных дорог местного значения, транспортных инженерных сооружений в границах города, по развитию перспективных схем развития автомобильных дорог местного значения и объектов дорожного хозяйства</t>
  </si>
  <si>
    <t>Планирование деятельности по строительству, реконструкции, капитальному ремонту, ремонту и содержанию автомобильных дорог местного значения, транспортных инженерных сооружений в границах города, по развитию перспективных схем развития автомобильных дорог местного значения и объектов дорожного хозяйства. Принятие правовых актов</t>
  </si>
  <si>
    <t>Улучшение эстетического облика города и санитарного состояния территорий</t>
  </si>
  <si>
    <t>Улучшение эстетического облика  и санитарного состояния территорий</t>
  </si>
  <si>
    <t>Организация наружного освещения улиц</t>
  </si>
  <si>
    <t>Реализация наказов избирателей, в соответствии с утвержденным на соответствующий год планом</t>
  </si>
  <si>
    <t>Выдача разрешений на вырубку и опиловку деревьев и кустарников на территории муниципального образования.</t>
  </si>
  <si>
    <t>Выдача ордеров (разрешений) на производство земляных работ</t>
  </si>
  <si>
    <t>Оказание муниципальной услуги «Выдача ордеров (разрешений) на производство земляных работ»</t>
  </si>
  <si>
    <t>Контроль за соблюдением требований муниципальных правовых актов, принятых органами местного самоуправления города Воткинска в сфере благоустройства</t>
  </si>
  <si>
    <t>Осуществление муниципального лесного контроля в отношении лесных участков, находящихся в муниципальной собственности.</t>
  </si>
  <si>
    <t>Осуществление муниципального лесного контроля в отношении лесных участков, находящихся в муниципальной собственности</t>
  </si>
  <si>
    <t>Информирование и просвещение населения в сфере экологического состояния территории города и благоустройства</t>
  </si>
  <si>
    <t>Коды аналитической программной классификации</t>
  </si>
  <si>
    <t>№ п/п</t>
  </si>
  <si>
    <t>Наименование целевого показателя (индикатора)</t>
  </si>
  <si>
    <t>Единица измерения</t>
  </si>
  <si>
    <t>Значения целевого показателя (индикатора)</t>
  </si>
  <si>
    <t>Обоснование отклонений значений целевого показателя (индикатора) на конец отчетного периода</t>
  </si>
  <si>
    <t>«Территориальное развитие (градостроительство)»</t>
  </si>
  <si>
    <t>Износ инженерных теплосетей (магистральные сети)</t>
  </si>
  <si>
    <t>процентов</t>
  </si>
  <si>
    <t>Количество технологических нарушений на системах теплоснабжения</t>
  </si>
  <si>
    <t>единиц</t>
  </si>
  <si>
    <t>Износ сетей электроснабжения</t>
  </si>
  <si>
    <t>Количество технологических нарушений на системах электроснабжения</t>
  </si>
  <si>
    <t>Износ сетей холодного водоснабжения</t>
  </si>
  <si>
    <t>Количество технологических нарушений на системах холодного водоснабжения</t>
  </si>
  <si>
    <t>Износ сетей горячего водоснабжения</t>
  </si>
  <si>
    <t>Количество технологических нарушений на системах горячего водоснабжения</t>
  </si>
  <si>
    <t>Количество технологических нарушений на канализационных сетях</t>
  </si>
  <si>
    <t>10</t>
  </si>
  <si>
    <t>Износ сетей водоотведения (канализации)</t>
  </si>
  <si>
    <t>11</t>
  </si>
  <si>
    <t>Износ газовых сетей</t>
  </si>
  <si>
    <t>Доля протяженности автомобильных дорог общего пользования местного значения с усовершенствованным дорожным покрытием, в общей протяженности автомобильных дорог общего пользования местного значения, процентов</t>
  </si>
  <si>
    <t>км</t>
  </si>
  <si>
    <t>Капитальный ремонт и ремонт автомобильных дорог общего пользования местного значения</t>
  </si>
  <si>
    <t>км.</t>
  </si>
  <si>
    <t>шт.</t>
  </si>
  <si>
    <t>Количество участников конкурса «Мой красивый город».</t>
  </si>
  <si>
    <t>чел.</t>
  </si>
  <si>
    <t>Количество расселенных домов, признанных в установленном порядке аварийными</t>
  </si>
  <si>
    <t xml:space="preserve">единиц </t>
  </si>
  <si>
    <t>кв.м</t>
  </si>
  <si>
    <t>Реализация мер по переселению граждан из аварийного жилищного фонда (жилых помещений в многоквартирных домах, признанных в установленном порядке аварийными и подлежащими сносу или реконструкции в связи с физическим износом в процессе их эксплуатации)</t>
  </si>
  <si>
    <t>Формирование перечня многоквартирных домов, признанных аварийными и подлежащими сносу или реконструкции в связи с физическим износом в процессе эксплуатации</t>
  </si>
  <si>
    <t>Формирование заявок на включение в региональную адресную программу на переселение граждан из аварийного жилищного фонда многоквартирных домов, признанных в установленном порядке аварийными и подлежащими сносу или реконструкции в связи с физическим износом в процессе эксплуатации</t>
  </si>
  <si>
    <t>Строительство и приобретение жилья для переселения граждан из аварийного жилищного фонда</t>
  </si>
  <si>
    <t>Переселение граждан из аварийного жилищного фонда (оформление документов о государственной регистрации права собственности или заключение договоров социального найма)</t>
  </si>
  <si>
    <t>Форма №5</t>
  </si>
  <si>
    <t>Форма №3</t>
  </si>
  <si>
    <t>УТВЕРЖДАЮ</t>
  </si>
  <si>
    <t xml:space="preserve">Обеспечение деятельности Управления (хозяйственное, материально-техническое) </t>
  </si>
  <si>
    <t xml:space="preserve">Ведение бюджетного учета </t>
  </si>
  <si>
    <t>Единые методологические принципы организации и ведения бюджетного учета устанавливаются Минфином России. Объектами бюджетного учета являются финансовые и нефинансовые активы публично-правовых образований, их обязательства и хозяйственные операции, изменяющие указанные активы и обязательства.</t>
  </si>
  <si>
    <t xml:space="preserve">Исполнение бюджетной сметы </t>
  </si>
  <si>
    <t>Бюджетная смета соответствует доведенным до Управления  лимитам бюджетных обязательств на принятие и (или) исполнение бюджетных обязательств по обеспечению выполнения функций Управления.</t>
  </si>
  <si>
    <t>Просроченная кредиторская задолженность по расчетам с поставщиками и подрядчиками (отношение общего объема просроченной кредиторской задолженности по расчетам с поставщиками и подрядчиками по состоянию на 1 января года, следующего за отчетным к кассовому исполнению расходов в отчетном финансовом году).</t>
  </si>
  <si>
    <t>0740162350</t>
  </si>
  <si>
    <t>0740262310</t>
  </si>
  <si>
    <t>0740362330</t>
  </si>
  <si>
    <t>0740462300</t>
  </si>
  <si>
    <t>0740562340</t>
  </si>
  <si>
    <t>Осуществление отдельных государственных полномочий УР по отлову и содержанию безнадзорных животных</t>
  </si>
  <si>
    <t>0760160030</t>
  </si>
  <si>
    <t>Переданные государственные полномочия в рамках реализации закона УР №50-РЗ от 01.10.2012 года.</t>
  </si>
  <si>
    <t>Относительное отклонение факта от плана</t>
  </si>
  <si>
    <t>Форма №4</t>
  </si>
  <si>
    <t>да</t>
  </si>
  <si>
    <t>Территориальное развитие (градостроительство)</t>
  </si>
  <si>
    <t>Администрация г. Воткинска</t>
  </si>
  <si>
    <t>Управление архитектуры и градостроительства</t>
  </si>
  <si>
    <t xml:space="preserve">Выдача разрешения на строительство объекта капитального строительства либо мотивированный отказ в выдаче разрешения  на строительство </t>
  </si>
  <si>
    <t>-</t>
  </si>
  <si>
    <t>Отсутствие финансирования</t>
  </si>
  <si>
    <t>Наличие в городском округе утвержденного генерального плана городского округа</t>
  </si>
  <si>
    <t>да/нет</t>
  </si>
  <si>
    <t>Доля площади территории города, на которую подготовлены проекты планировки, проекты межевания территории, в общей площади территории города</t>
  </si>
  <si>
    <t>%</t>
  </si>
  <si>
    <t>Общая площадь жилых помещений, приходящаяся в среднем на одного жителя, всего</t>
  </si>
  <si>
    <t>кв. м</t>
  </si>
  <si>
    <t>Площадь земельных участков, предоставленных для объектов жилищного строительства, в отношении которых с даты принятия решения о предоставлении земельного участка или подписания протокола о результатах торгов (конкурсов, аукционов) не было получено разрешение на ввод в эксплуатацию в течение 3 лет</t>
  </si>
  <si>
    <t>Площадь земельных участков, предоставленных для объектов капитального строительства (за исключением объектов жилищного строительства), в отношении которых с даты принятия решения о предоставлении земельного участка или подписания протокола о результатах торгов (конкурсов, аукционов) не было получено разрешение на ввод в эксплуатацию в течение 5 лет</t>
  </si>
  <si>
    <t>0740962320</t>
  </si>
  <si>
    <t>0741162360</t>
  </si>
  <si>
    <t>414</t>
  </si>
  <si>
    <t>Управление капитального строительства</t>
  </si>
  <si>
    <t>Доля организации коммунального комплекса, осуществляющих производство товаров, оказание услуг по водо-, тепло-, газо- и электроснабжению, водоотведению, очистке сточных вод, утилизации (захоронению) твердых бытовых отходов и использующих объекты коммунальной инфраструктуры на праве частной собственности, по договору аренды или концессии, участие субъекта Российской Федерации и (или) городского округа (муниципального района) в уставном капитале которых составляет не более 25 процентов, в общем числе организаций коммунального комплекса, осуществляющих свою деятельность на территории городского округа (муниципального района), процентов.</t>
  </si>
  <si>
    <t>Темп роста к уровню прошлого года, % (гр.8/гр.6*100)</t>
  </si>
  <si>
    <t>0740162370</t>
  </si>
  <si>
    <t>0740162390</t>
  </si>
  <si>
    <t>0740662800</t>
  </si>
  <si>
    <t>Оказание ритуальных услуг</t>
  </si>
  <si>
    <t>Всего (1+2+3)</t>
  </si>
  <si>
    <t>1) бюджет муниципального образования</t>
  </si>
  <si>
    <t>собственные средства бюджета муниципального образования</t>
  </si>
  <si>
    <t>средства бюджета Российской федерации</t>
  </si>
  <si>
    <t>2) средства бюджетовдругих уровней бюджетной системы Российской Федерации, планируемые к привлечению</t>
  </si>
  <si>
    <t>3) иные источники</t>
  </si>
  <si>
    <t>Количество капитально отремонтированных многоквартирных домов</t>
  </si>
  <si>
    <t>Представление интересов собственника муниципальных помещений на общих собраниях собственников помещений в многоквартирных домах</t>
  </si>
  <si>
    <t>Проведение конкурса по отбору управляющей организации для управления многоквартирным домом, в соответствии с постановлением Правительства Российской Федерации от 6 февраля 2006 г. №75 «О порядке проведения органами местного самоуправления открытого конкурса»</t>
  </si>
  <si>
    <t>Проведение конкурса по отбору управляющей организации для управления многоквартирным домом. Отбор управляющей организации для управления многоквартирным домом</t>
  </si>
  <si>
    <t>Заключения договора управления многоквартирным домом с управляющей организацией, выбранной по результатам конкурса</t>
  </si>
  <si>
    <t>Реализация мер по переселению граждан из аварийного жилищного фонда. Улучшение жилищных условий граждан.</t>
  </si>
  <si>
    <t>Формирование перечня многоквартирных домов, признанных в установленном порядке аварийными и подлежащими сносу или реконструкции в связи с физическим износом в процессе эксплуатации</t>
  </si>
  <si>
    <t>Формирование заявок на включение в региональную адресную программу на переселение граждан из аварийного жилищного фонда многоквартирных домов, признанных аварийными и подлежащими сносу или реконструкции</t>
  </si>
  <si>
    <t>Принятие решения о формировании фонда капитального ремонта в отношении многоквартирного дома на счете регионального оператора в случае, если собственники помещений в многоквартирном доме в установленный срок не выбрали способ формирования фонда капитального ремонта или выбранный ими способ не был реализован</t>
  </si>
  <si>
    <t>Принятие решения о формировании фонда капитального ремонта в отношении многоквартирного дома на счете регионального оператора</t>
  </si>
  <si>
    <t>Организация проведения капитального ремонта общего имущества в многоквартирных домах в Удмуртской Республике</t>
  </si>
  <si>
    <t>Рассмотрение обращений и заявлений граждан, индивидуальных предпринимателей и юридических лиц по вопросам соблюдения требований жилищного законодательства, принятие мер реагирования</t>
  </si>
  <si>
    <t>14</t>
  </si>
  <si>
    <t>Уменьшение количества ДТП с сопутствующими условиями. Уменьшение социальной напряженности населения города</t>
  </si>
  <si>
    <t xml:space="preserve">Протяженность сетей уличного освещения </t>
  </si>
  <si>
    <t>отсутствие финансирония, низкая активность населения</t>
  </si>
  <si>
    <t>Предоставление информации о порядке предоставлении жилищно-коммунальных услуг</t>
  </si>
  <si>
    <t>Регулярно размещается на сайте ГИС ЖКХ в разделе "Информация для граждан", а также на официальном сайте МО "Город Воткинск".</t>
  </si>
  <si>
    <t>Обеспечение доходов бюджета от использования имущества, находящегося в муниципальной собственности</t>
  </si>
  <si>
    <t>"Содержание и развитие коммунальной инфраструктуры"</t>
  </si>
  <si>
    <t>Управление муниципального имущества и земельных ресурсов, Управление жилищно-коммунального хозяйства</t>
  </si>
  <si>
    <t>Управление жилищно-коммунального хозяйства, Управление муниципального имущества и земельных ресурсов</t>
  </si>
  <si>
    <t>Управление жилищно-коммунального хозяйства, Управление капитального строительства</t>
  </si>
  <si>
    <t>Управление муниципального имущества и земельных ресурсов, Управление жилищно-коммунального хозяйства, Управление капитального строительства</t>
  </si>
  <si>
    <t xml:space="preserve">Доля многоквартирных домов, в которых собственники выбрали и реализуют один из способов управления многоквартирными домами, в общем числе многоквартирных домов, в которых собственники помещений должны выбрать способ управления указанными домами </t>
  </si>
  <si>
    <t>Форма №6</t>
  </si>
  <si>
    <t>Вид правового акта</t>
  </si>
  <si>
    <t>Дата принятия</t>
  </si>
  <si>
    <t>Номер</t>
  </si>
  <si>
    <t>Суть изменений (краткое изложение)</t>
  </si>
  <si>
    <t>Постановление Администрации города Воткинска</t>
  </si>
  <si>
    <t>Уточнение БА за счет средств РБ и МБ на на реализацию муниципальной программы</t>
  </si>
  <si>
    <t>А.А. Гредягин</t>
  </si>
  <si>
    <t>0740660180</t>
  </si>
  <si>
    <t>07406S8810</t>
  </si>
  <si>
    <t>Улучшение качества жизни населения</t>
  </si>
  <si>
    <t>Контроль за соблюдением требований муниципальных правовых актов, принятых органами местного самоуправления города в сфере благоустройства</t>
  </si>
  <si>
    <t>Охрана атмосферного воздуха                                                 Охрана водных ресурсов                                                                Охрана земельных ресурсов                   Информирование и просвещение населения в сфере экологического состояния территории города и благоустройства</t>
  </si>
  <si>
    <t>Установка, ремонт, капитальный ремонт остановочных пунктов в границах города на автомобильных дорогах местного значения</t>
  </si>
  <si>
    <t>Приведение остановочных пунктов в нормативное состояние, улучшение эстетического облика города</t>
  </si>
  <si>
    <t>освещение улиц частного сектора по заявлениям граждан, уточнение данных по установленным светильникам (проведена инвентаризация)</t>
  </si>
  <si>
    <t>072F367483</t>
  </si>
  <si>
    <t>072F367484</t>
  </si>
  <si>
    <t>072F36748S</t>
  </si>
  <si>
    <t>Выполнение мероприятий реестра наказов избирателей и реализация проектов инициативного бюджетирования</t>
  </si>
  <si>
    <t>0740608810</t>
  </si>
  <si>
    <t>Форма 1</t>
  </si>
  <si>
    <t>Ответсвенный исполнитель: Управление жилищно-коммунального хозяйства Администрации города Воткинска</t>
  </si>
  <si>
    <t>Форма 2</t>
  </si>
  <si>
    <t>средства бюджета Российской Федерации</t>
  </si>
  <si>
    <t>средства бюджета  Удмуртской Республики</t>
  </si>
  <si>
    <t>2) средства бюджето других уровней бюджетной системы Российской Федерации, планируемые к привлечению</t>
  </si>
  <si>
    <t>Наименование муниципальной программы: Содержание   и развитие городского хозяйства» на 2020-2024 годы</t>
  </si>
  <si>
    <t>Внесение изменений в Правила землепользования и застройки муниципального образования "Город Воткинск"</t>
  </si>
  <si>
    <t>0710208320</t>
  </si>
  <si>
    <t>07102S8320</t>
  </si>
  <si>
    <t>Оказание муниципальной услуги "Выдача разрешений на установку и эксплуатацию рекламных конструкций на территории муниципального образования"</t>
  </si>
  <si>
    <t>Строительство и (или) рекострукция объектов транспортной инфраструктуры для реализации инвестиционных проектов</t>
  </si>
  <si>
    <t>0750104650</t>
  </si>
  <si>
    <t>07501S4650</t>
  </si>
  <si>
    <t>07501S8000</t>
  </si>
  <si>
    <t>0750262510</t>
  </si>
  <si>
    <t>0750662530</t>
  </si>
  <si>
    <t>07506S4650</t>
  </si>
  <si>
    <t>0750761900</t>
  </si>
  <si>
    <t>0751362540</t>
  </si>
  <si>
    <t>0720362110</t>
  </si>
  <si>
    <t>0720462120</t>
  </si>
  <si>
    <t>0720862130</t>
  </si>
  <si>
    <t>0721162140</t>
  </si>
  <si>
    <t>0720706200</t>
  </si>
  <si>
    <t>0730662230</t>
  </si>
  <si>
    <t>0730701440</t>
  </si>
  <si>
    <t>07307S1440</t>
  </si>
  <si>
    <t>0731060140</t>
  </si>
  <si>
    <t xml:space="preserve">Управление жилищно-коммунального хозяйства </t>
  </si>
  <si>
    <t>Строительство и (или) реконструкция объектов коммунальной инфраструктуры для реализации инвестиционных проектов</t>
  </si>
  <si>
    <t>0731208000</t>
  </si>
  <si>
    <t>07312S8000</t>
  </si>
  <si>
    <t>073G55430</t>
  </si>
  <si>
    <t>0741405400</t>
  </si>
  <si>
    <t>0741562330</t>
  </si>
  <si>
    <t>121,129,244</t>
  </si>
  <si>
    <t>средства  бюджета Удмуртской Республики</t>
  </si>
  <si>
    <t>Формирование комфортной и безопасной для проживания городской среды, создание условий для развития жилищного строительства, инвестиционной привлекательности территорий города.</t>
  </si>
  <si>
    <t>Подготовка проекта изменений в Правила землепользования и застройки муниципального образования "Город Воткинск"</t>
  </si>
  <si>
    <t>Выдача разрешения на установку и эксплуатацию рекламных конструкций либо мотивированный отказ в выдаче разрешения</t>
  </si>
  <si>
    <t xml:space="preserve">Выдача разрешения на установку и эксплуатацию рекламных конструкций </t>
  </si>
  <si>
    <t>Внесение изменений в Схему размещения рекламных конструкций на территории муниципального образования "Город Воткинск"</t>
  </si>
  <si>
    <t>Оказание муниципальной услуги «Предоставление разрешения на строительство»</t>
  </si>
  <si>
    <t>Оказание муниципальной услуги «Предоставление разрешения на ввод объекта в эксплуатацию»</t>
  </si>
  <si>
    <t>Выдача  разрешения на ввод в эксплуатацию объектов капитального строительства либо мотивированный отказ в выдаче разрешения на ввод</t>
  </si>
  <si>
    <t>Оказание муниципальной услуги «Предоставление  градостроительного плана земельного участка»</t>
  </si>
  <si>
    <t>Выдача градостроительного плана земельного участка либо мотивированный отказ в предоставлении градостроительного плана</t>
  </si>
  <si>
    <t>Оказание муниципальной услуги «Предоставление разрешения на условно разрешенный вид использования земельного участка»</t>
  </si>
  <si>
    <t>Предоставление разрешения на условно разрешенный вид использования земельного участка либо мотивированный отказ в предоставлении разрешения</t>
  </si>
  <si>
    <t>Оказание муниципальной услуги «Предоставление разрешения на отклонение от предельных параметров разрешенного строительства"</t>
  </si>
  <si>
    <t>Предоставление разрешения на отклонение от предельных параметров разрешенного строительства либо мотивированный отказ в педоставлении разрешения</t>
  </si>
  <si>
    <t>Оказание муниципальной услуги "Прием документов необходимых для согласования перевода жилого помещения в нежилое или нежилого помещения в жилое, а также выдача соответствующих решений о переводе или об отказе в переводе"</t>
  </si>
  <si>
    <t>Согласование перевода жилого помещения в нежилое помещение или нежилого помещения в жилое либо мотивированный отказ в переводе</t>
  </si>
  <si>
    <t>Доля протяженности автомобильных дорог общего пользования местного значения, не отвечающих нормативным требованиям, в общей прояженности  автомобильных дорог общего пользования местного значения, процентов</t>
  </si>
  <si>
    <t>Организация управления многоквартирными домами, находящимся на территории "Город Воткинск"</t>
  </si>
  <si>
    <t>Реализация мероприятий по капитальному ремонту жилищного фонда муниципального образования "Город Воткинск"</t>
  </si>
  <si>
    <t>Оплата взносов за капитальный ремонт общего имущества МКД за муниципальный жилищный фонд</t>
  </si>
  <si>
    <t>Капитальный ремонт муниципального жилищного фонда (обеспечение платежей)</t>
  </si>
  <si>
    <t>Реализация комплекса мер, направленных на подготовку жилищного хозяйства к отопительному периоду</t>
  </si>
  <si>
    <t>Реализация мер, предусмотренных планом мероприятий по подготовке городского хозяйства к осенне-зимнему периоду</t>
  </si>
  <si>
    <t>Оказание услуг по начислению, перерасчету платы за наем, ведение и сопровождение базы данных муниципального жилищного фонда</t>
  </si>
  <si>
    <t>Отчет о реализации муниципальной программы   "Содержание   и развитие городского хозяйства» на 2020-2024 годы"</t>
  </si>
  <si>
    <t>Наименование муниципальной программы:  Содержание   и развитие городского хозяйства  на 2020-2024 годы</t>
  </si>
  <si>
    <t>Проведение аварийно-восстановительных работ на сетях, находящихся в муниципальной собственности</t>
  </si>
  <si>
    <t>Ликвидация аварий на инженерных коммуникациях находящихся в муниципальной собственности, но не переданных на обслуживание ресурсоснабжающим организациям</t>
  </si>
  <si>
    <t>Управление жилищно-коммунального хозяйства, Управление Архитектуры и градостроительства, Управление капитального строительства</t>
  </si>
  <si>
    <t>Организация сбора, вывоза бытовых отходов, содержание мест санкционированного сбора твердых бытовых отходов (контейнеры, туалет, свалки)</t>
  </si>
  <si>
    <t>Увеличение количества урн, контейнеров… Улучшение эстетического облика города и санитарного состояния территорий</t>
  </si>
  <si>
    <t>Приведение освещенности улиц к требованиям ГОСТ          Обеспечение надежности существующего наружного освещения</t>
  </si>
  <si>
    <t>Мероприятия по охране окружающей среды</t>
  </si>
  <si>
    <t>Информирование и просвещение населения в сфере экологического состояния и благоустройства территории  города</t>
  </si>
  <si>
    <t xml:space="preserve"> Управление жилищно-коммунального хозяйства, Управление капитального строительства</t>
  </si>
  <si>
    <t>Наименование муниципальной программы: Содержание   и развитие городского хозяйства  на 2020-2024 годы</t>
  </si>
  <si>
    <t>Наименование муниципальной программы: Содержание   и развитие городского хозяйства на 2020-2024 годы</t>
  </si>
  <si>
    <t>Зам. главы  Администрации города Воткинска по архитектуре, строительству, жилищно-коммунального хозяйства и транспорту</t>
  </si>
  <si>
    <t>техническое обслуживание и содержание сетей осуществляется в рамках заключенных контрактов. В рамках программы по энергосбережению осуществляются мероприятия по замене опор и проводов.</t>
  </si>
  <si>
    <t>вывод транзитного транспорта из города Воткинска позволит улучшить экологическую обстановку в городе и  снизить транспортный поток по городским дорогам, что в конечном итоге приведет к сохранению их дорожного покрытия; вывоз с  промышленных предприятий крупногабаритной и тяжелой продукции, минуя жилую зону города, будет способствовать открытию новых и расширению действующих производств.</t>
  </si>
  <si>
    <t>в рамках заключенного контракта осуществлялись уборка мест захоронений, вывоз мусора</t>
  </si>
  <si>
    <t>Сводная бюджетная роспись на 01.01.2021г.</t>
  </si>
  <si>
    <t>412</t>
  </si>
  <si>
    <t>0730762240</t>
  </si>
  <si>
    <t>Внесение изменений в генеральный план города</t>
  </si>
  <si>
    <t>Администрацией города Воткинска  заключен муниципальный контракт с ООО "ГК-групп" на разработку проекта внесения изменений в Генеральный план городского округа "Город Воткинск" и проекта внесения изменений в Правила землепользования и застройки муниципального образования "Город Воткинск". В настоящее время подрядчиком выполняются работы по внесению изменений в Правила землепользования и застройки.</t>
  </si>
  <si>
    <t>Мероприятия по определению координат характерных точек границ территориальных зон, зон с особыми условиями использования территорий муниципального образования "Город Воткинск"</t>
  </si>
  <si>
    <t>Обеспечение органов государственной власти, органов местного самоуправления, физических и юридических лиц достоверными сведениями, необходимыми для осуществления градостроительной,  инвестиционной и иной хозяйственной деятельности</t>
  </si>
  <si>
    <t>Мероприятия по определению координат  выполняются в рамках  заключенного муниципального контракта с ООО "ГК-групп" на разработку проекта внесения изменений в Генеральный план городского округа "Город Воткинск" и проекта внесения изменений в Правила землепользования и застройки муниципального образования "Город Воткинск".</t>
  </si>
  <si>
    <t>Подготовка  документации по планировке территорий (проект планировки, проекта межевания).</t>
  </si>
  <si>
    <t>Повышение качества документации территориального планирования, создание условий для инвестиционной привлекательности территории города, успешной реализации инвестиционных проектов</t>
  </si>
  <si>
    <t>Создание и ведение информационной системы обеспечения градостроительной деятельности в муниципальном образовании «Город Воткинск»</t>
  </si>
  <si>
    <t>Создание информационной системы обеспечения градостроительной деятельности в муниципальном образовании «Город Воткинск»</t>
  </si>
  <si>
    <t>В соответствии с распоряжением Правительства УР от 20.06.2019 № 717-р "О государственной информационной системе Удмуртской Республики "Государственная информационная система обеспечения градостроительной деятельности в Удмуртской Республике" органы местного самоуправления определены участниками ГИСОГД УР. Подключение пользователей к Единой защищенной сети передачи данных государственных органов Удмуртской Республики  (ЕЗСПД УР) завершено. В настоящее время проводится работа по наполнению системы информацией.</t>
  </si>
  <si>
    <t>Предоставление сведений из информационной системы обеспечения градостроительной деятельности в муниципальном образовании «Город Воткинск»</t>
  </si>
  <si>
    <t>Демонтаж рекламных конструкций</t>
  </si>
  <si>
    <t>Формирование комфортной городской среды</t>
  </si>
  <si>
    <t>Общая площадь жилых помещений, приходящаяся в среднем на одного жителя, введенная в действие за один год</t>
  </si>
  <si>
    <t xml:space="preserve">Уменьшение показателя обусловлено ограничениями, введенными в Российской Федерации с целью защиты здоровья населения и борьбы с COVID-19, и 
отсутствием потенциальных застройщиков многоквартирных жилых домов, в связи с низкой покупательской способностью населения на территории муниципального образования «Город Воткинск».
</t>
  </si>
  <si>
    <t>Объем ввода жилья в эксплуатацию, кв. м. общей площади жилья</t>
  </si>
  <si>
    <t xml:space="preserve">Темп ввода объектов индивидуального жилищного строительства уменьшился в связи с ограничениями, введенными в Российской Федерации с целью защиты здоровья населения и борьбы с COVID-19.
Уменьшение введенных в эксплуатацию многоквартирных жилых домов обусловлено низкой покупательской способностью населения на территории муниципального образования «Город Воткинск».
</t>
  </si>
  <si>
    <t>Количество уведомлений о планируемых сторительстве или реконструкции и об окончании строительства или реконструкции объектов индивидуального жилищного строительства или садовых участках, расположенных на территории городского округа</t>
  </si>
  <si>
    <t>Уменьшение показателя обусловлено ограничениями, введенными в Российской Федерации с целью защиты здоровья населения и борьбы с COVID-19.</t>
  </si>
  <si>
    <t>Сведения о внесенных  за отчетный период изменениях в муниципальную программу по состоянию на 01.01.2021</t>
  </si>
  <si>
    <t>Содержание автомобильных дорог общего пользования, мостов и инных транспортных сооружений</t>
  </si>
  <si>
    <t>Разработка проекта реконструкции ул. Халтурина и ул. Лермонтова, реконструкция участка автомобильной дороги от ул. 3 км. Камской Ж/Д до ул. 6 км. Камской железной дороги, площадка "Сива" в г. Воткинске.</t>
  </si>
  <si>
    <t>247</t>
  </si>
  <si>
    <t>Мероприятия в бласти коммунального хозяйства - в сфере газоснабжения</t>
  </si>
  <si>
    <t>Федеральный  проект "Чистая вода"</t>
  </si>
  <si>
    <t>0730600830</t>
  </si>
  <si>
    <t>0731208200</t>
  </si>
  <si>
    <t>0741462710</t>
  </si>
  <si>
    <t>0750108000</t>
  </si>
  <si>
    <t>0750162530</t>
  </si>
  <si>
    <t>075026251Б</t>
  </si>
  <si>
    <t xml:space="preserve">Содержание автомобильных дорог общего пользования, мостов и инных транспортных инженерных сооружений. </t>
  </si>
  <si>
    <t>075136254Б</t>
  </si>
  <si>
    <t>0710362000</t>
  </si>
  <si>
    <t>в 2021 году муниципальное задание не предусмотрено</t>
  </si>
  <si>
    <t>Администрацией города Воткинска  заключен муниципальный контракт с ООО "ГК-групп" на разработку проекта внесения изменений в Генеральный план городского округа "Город Воткинск" и проекта внесения изменений в Правила землепользования и застройки муниципального образования "Город Воткинск". В настоящее время проводятся мероприятия по согласованию документа и устранению замечаний.</t>
  </si>
  <si>
    <t>2021 год</t>
  </si>
  <si>
    <t xml:space="preserve"> Договор аренды земельного участка, предоставленного ООО "Недвижимость" для строительства жилья, площадью 11142 кв. м в районе ул. Ленинградская заключен до 29.06.2020.  Вопрос по аренде этого земельного участка решается в судебном порядке.  Договор аренды земельного участка, предоставленного ООО "АКН-групп" для строительства жилья в районе ул. Тихая площадью 8400 кв. м, истек 28.03.2020. В настоящее время решается вопрос о разделе указанного земельного участка.   </t>
  </si>
  <si>
    <t xml:space="preserve">Срок действия договора аренды земельного участка, расположенного: УР, г. Воткинск, в районе ул. Лермонтова, д. 31  площадью 7010 кв. м, предоставленного для завершения строительства производственного здания, установлен с 01.06.2015 по 01.06.2018. Срок действия договора аренды земельного участка, расположенного: УР, г. Воткинск, северо-западнее ул. Гагарина, 200, площадью 983 кв. м, предоставленного для строительства здания, состоящего из складских помещений, установлен с 01.01.2015 по 31.12.2017. В течение сроков, установленных указанными договорами аренды, строительство объектов (производственное здание и складские помещения) не завершено. Вопросы по аренде земельных участков решаются в судебном порядке.       </t>
  </si>
  <si>
    <t xml:space="preserve">Разработка  ПИР ул. Лермонтова и ул. Халтурина, госэкспертиза реконструкции   участка автомобильной дороги от ул. 3 км. Камской ж/д до ул. 6 км. Камской железной дороги, площадка Сива </t>
  </si>
  <si>
    <t>обеспечено бесперебойное освещение</t>
  </si>
  <si>
    <t>факт на начало отчетного периода (за прошлый год  2020 год )</t>
  </si>
  <si>
    <t>план на конец отчетного (текущего) года  2021 год</t>
  </si>
  <si>
    <t>факт на конец отчетного периода  2021</t>
  </si>
  <si>
    <t>Содержание свободных жилых помещений, находящихся в муниципальной собственности</t>
  </si>
  <si>
    <t>Оплата за отопление, содержание и текущий ремонт мест общего пользования ( обеспечение платежей за свободные жилые помещения)</t>
  </si>
  <si>
    <t>Учет, управление муниципальным жилищным фондом, заключение договоров социального найма, приватизация</t>
  </si>
  <si>
    <t>Оформление договоров приватизации, социального найма, ведение реестра муниципальных жилых помещений</t>
  </si>
  <si>
    <t>Формирование и оформление документов для регистрации права муниципальной собственности на жилые помещения, формирование статистического отчета по жилищному фонду.</t>
  </si>
  <si>
    <t>Обследование жилых помещений, изготовление технической документации, регистрация права муниципальной собственности на жилые помещения</t>
  </si>
  <si>
    <t>Реализация мероприятий в сфере водоотведения</t>
  </si>
  <si>
    <t>Количество работающих светоточек на улично-дорожной сети в общем количестве установленных светоточек.</t>
  </si>
  <si>
    <t>проводяться мероприятия по ремонту дорожного покрытия, мероприятий по усовершенствованию дорожного мероприятия не проводилось</t>
  </si>
  <si>
    <t>Площадь жилых помещений в домах, расселенных в связи с признанием их в установленном порядке ветхими и аварийными до  1 января 2017 года</t>
  </si>
  <si>
    <t>Сравнение фактического значения показателя, рассчитанного по итогам 1 полугодия 2021 года с плановыми значениями на 2020, 2021 годы нецелесообразно. Анализ отклонений целевого показателя будет проведен по итогам года.</t>
  </si>
  <si>
    <t>Проводились неоднократные конкурсные процедуры по определению подрядчика по отлову животных без владельцев (заявок не поступало, контракт не заключен), определен земельный участок для размещения приюта для животных. Закреплены земельные участки для выгула животных: в районе улицы Пермяка/ ул. Школьная и в районе СНТ №8.</t>
  </si>
  <si>
    <t>Произведено согласование по 14 заявкам по межрегиональным маршрутам.</t>
  </si>
  <si>
    <t xml:space="preserve">  Отчет о расходах на реализацию  муниципальной программы за счет всех источников финансирования по состоянию на 01.01.2022</t>
  </si>
  <si>
    <t>Сводная бюджетная роспись на 31.12.2021г.</t>
  </si>
  <si>
    <t xml:space="preserve"> Отчет об использовании бюджетных ассигнований бюджета муниципального образования"Город Воткинск" на реализацию муниципальной программы по состоянию на 01.01.2022</t>
  </si>
  <si>
    <t>0720262100</t>
  </si>
  <si>
    <t>0730462210</t>
  </si>
  <si>
    <t>0730762249</t>
  </si>
  <si>
    <t>0740162399</t>
  </si>
  <si>
    <t>Реализация мероприятий по созданию мест (площадок) накопления твердых коммунальных отходов для размещения контейнеров, бункеров</t>
  </si>
  <si>
    <t>0740100860</t>
  </si>
  <si>
    <t>074010086S</t>
  </si>
  <si>
    <t>074026273Т</t>
  </si>
  <si>
    <t>0740662809</t>
  </si>
  <si>
    <t>0740668810</t>
  </si>
  <si>
    <t>0740608819</t>
  </si>
  <si>
    <t>0740960180</t>
  </si>
  <si>
    <t>0740962800</t>
  </si>
  <si>
    <t>0750604650</t>
  </si>
  <si>
    <t>Расходы на финансовое обеспечение дорожной деятельности в целях достижения показателей целевых региональных программ (осуществление круаных- особо важных для социально-экономического развития Российской Федерации проектов, приведения в нормативное состояние, развитие и увеличение пропускной способности сети автомобильных дорог)</t>
  </si>
  <si>
    <t>075065390F</t>
  </si>
  <si>
    <t>по состоянию на 01.01.2022</t>
  </si>
  <si>
    <t>"__________" __________________     2022г.</t>
  </si>
  <si>
    <t>Отчет о выполнении сводных показателей муниципальных заданий на оказание муниципальных услуг (выполнение работ) муниципальными учреждениями муниципального образования "Город Воткинск" по муниципальной программе по состоянию на 01.01.2022</t>
  </si>
  <si>
    <t xml:space="preserve"> Отчет о выполнении основных мероприятий муниципальной программы  по состоянию на 01.01.2022</t>
  </si>
  <si>
    <t>В рамках постановления Правительства РФ от 6.02.2006г. № 75 в  2021 году конкурс не проводился. Постановлениями Администрации города воткинска дома в которых собственники не определились со способом управления переданы во временное управление УК</t>
  </si>
  <si>
    <t xml:space="preserve">Договоры управления не заключались в связи  с тем, что конкурсы не проводились. </t>
  </si>
  <si>
    <t>По мере поступления обращений  от УК и старших по МКД, представитель УЖКХ представлял интересы собственника  по муниципальным квартирам. За 2021 год 12 обращений)</t>
  </si>
  <si>
    <t>Реализация мероприятий по переселению граждан из аварийного жилищного фонда (оформление документов о государственной регистрации права собственности или заключение договоров социального найма, снос домов, составление актов обследования земельных участков после сноса домов)</t>
  </si>
  <si>
    <t xml:space="preserve">Реализация мероприятий по переселению граждан в 2021 году осуществлялась в сответствии с заявкой, направленной для формирования Региональной адресной программой по переселению граждан из аварийного жилищного фонда в Удмуртской Республике на 2019-2025 годы, отдельная заявка на 2021 год не формировалась.  </t>
  </si>
  <si>
    <t xml:space="preserve"> В течение 2021 года 10 домов признаны аварийными и подлежащими сносу площадью  3776 кв.м с количеством проживающих  - 170 человек.</t>
  </si>
  <si>
    <t xml:space="preserve">
- произведено расходов на оплату взносов на капитальный ремонт муниципальных жилых помещений  (с учетом расходов на обслуживание спец счетов)  в размере 2223,4 тыс.руб. 
</t>
  </si>
  <si>
    <t>Информирование Фонд капитального ремонта: - о домах, признанных аварийными и подлежащими сносу;  - о домах, введенных в эксплуатацию, для включения их в Региональную программу; - предоставление актуальной информации о состоянии МКД, включенных  в программу; - оказание содействия Минстрою УР в сборе информации о необходимости внесения изменений в региональную программу. На регулярной основеоказываются устные консультации собственникам жилых помещений в МКД о проведении капитального ремонта, начислениях за капитальный ремонт и др.</t>
  </si>
  <si>
    <t xml:space="preserve">- оформлено договоров найма специализированных жилых помещений (предоставление служебного жилья) – 53;
- заключено договоров социального найма жилых помещений – 76;
- передано муниципальных жилых помещений в собственность граждан – 32, площадью 1093,1 кв.м.Направлено 355  претензий нанимателям  жилых помещений, имеющим задолженность по плате за наем.  Правовым управлением подано 179 заявлений на выдачу судебных приказов, вынесено 99 судебных решений на сумму 559,8 тыс.руб., возбуждено исполнительное производство по 30 судебным приказам на сумму 125 тыс.руб., судебными приставами  исполнено 99 судебных решений, из них 43 с учетом взыскания на сумму 559,8 тыс.руб., всего оплачено по исполнительным листам – 419,26 тыс.руб. 
</t>
  </si>
  <si>
    <t>Сформирован  и отправлен отчет по форме № 1 Жилфонд за 2020 год, составлено актов обследования, приема-передачи жилых помещений 61; пердоставлено выписок из реестра муниципальной собственности - 440.</t>
  </si>
  <si>
    <t>Применение мер по результатам выявленных нарушений для привлечения виновных к административной ответственности</t>
  </si>
  <si>
    <t xml:space="preserve">Ведение базы по лицевым счетам муниципального жилищного фонда на 31.12.2021 - 749 л/сч. Общая сумма доходов за 2021 год от платы за наем составила  3877,8 тыс.руб. </t>
  </si>
  <si>
    <t>Проведение аварийно-восстановительных работ на бесхозяйных инженерных коммуникациях в границах городского округа</t>
  </si>
  <si>
    <t xml:space="preserve"> Управление жилищно-коммунального хозяйства, Управление муниципального имущества и земельных ресурсов</t>
  </si>
  <si>
    <t>В рамках реализации мероприятий АИП УР, соглашения, заключенного между Правительством УР и Фондом развития моногородов выполнено строительство водопроводных и канализационных сетей к оздоровительному комплексу в районе ул. Луначарского в г. Воткинске УР, затраты составили 22 989,6 тыс.руб. Построено 2,9 км сетей водоснабжения, 1 повысительная насосная станция мощностью 85,4 куб.м/час и канализационная сеть протяженностью 303 м.</t>
  </si>
  <si>
    <t xml:space="preserve">Подрядной организацией проведен  ремонт канализационных сетей и сооружений хозяйственно-бытовой канализации от ул. Тихая до КНС №2 </t>
  </si>
  <si>
    <t>Ликвидация аварий на инженерных коммуникациях, находящихся в муниципальной собственности, но не переданных на обслуживание ресурсоснабжающим организациям</t>
  </si>
  <si>
    <t>В Министерство строительства, ЖКХ и энергетики УР направлены две  заявки  на 2022  год на сумму 162 002,4 тыс. руб.</t>
  </si>
  <si>
    <t xml:space="preserve">в рамках контракта по озеленению: посадка, уход за цветниками, спил опасных и больных деревьев, скос травы вдоль магистральных дорог </t>
  </si>
  <si>
    <t>В рамках  Всероссиского субботника проведены мероприятия по уборке общественных территорий города, в том числе произведена уборка свера в районе ул.Привокзальная (у ЖД вокзала)</t>
  </si>
  <si>
    <t xml:space="preserve">В рамках заключенного контракта на тушение возгораний мусора и травы проводились мероприятия по ликвидации возгорания мусора и травы, заключен договор на содержание пляжа. </t>
  </si>
  <si>
    <t>Отчет о достигнутых значениях целевых показателей (индикаторов) муниципальной программы по состоянию на 01.01.2022</t>
  </si>
  <si>
    <t>Всего обращений  223 шт., из них обращения граждан 190 шт.</t>
  </si>
  <si>
    <t xml:space="preserve">  Постановлениями Администрации города Воткинска от 21.06.2021 № 808, от 25.06.2021 № 834, от 29.09.2021 №138 для МКД без управления определены временные управляющие организации на год.</t>
  </si>
  <si>
    <t>Проведены работы по капитальному ремонту в 144 МКД, сроки выполнения работ в части омов перенесены на более поздние сроки, оформлено протоколами собраний собственников.</t>
  </si>
  <si>
    <t>Приняты решения о формировании фонда капитального ремонта постановлением Администрации города Воткинска от 10.02.2021 по ул.Торфозаводская, д.3А, постановлением Администрации города Воткинска от 04.08.2021 № 1061 по ул. Ленинградская, д.8</t>
  </si>
  <si>
    <t>Капитальный ремонт осуществляется в соответствии с Региональной программой капитального ремонта общего имущества в многоквартирных домах
в Удмуртской Республике</t>
  </si>
  <si>
    <t>В 2021 году расселялено больше домов, чем в 2020, но с малым количеством квартир и в целом меньшец площадью. По МО "Город Воткинск" программа переселения граждан из аварийного жилья, признанного таковым до 1 января 2017 года завершена, в 2021 году доведен до конца этап 2020 года.</t>
  </si>
  <si>
    <t>Инвестиционные программы в теплоснабжающих организациях не утверждены, тарифом капитальные ремонты сетей не предусмотрены. Осуществляются аварийно-восстановительные работы и работы по подготовке к отопительному периоду.</t>
  </si>
  <si>
    <r>
      <t>Фактические значения за 2021 год  на момент предоставления отчетности отсутствуют,</t>
    </r>
    <r>
      <rPr>
        <b/>
        <sz val="8.5"/>
        <rFont val="Times New Roman"/>
        <family val="1"/>
      </rPr>
      <t xml:space="preserve"> учтены их плановые и фактические значения за 2020 год</t>
    </r>
    <r>
      <rPr>
        <sz val="8.5"/>
        <rFont val="Times New Roman"/>
        <family val="1"/>
      </rPr>
      <t>. Данные по АО "Воткинский завод" не представлены.</t>
    </r>
  </si>
  <si>
    <t>По представленным отчетным данным износ электрических сетей не увеличивается</t>
  </si>
  <si>
    <t>Увеличение показателя происходит по причине ветхости сетей. Стабилизация показателя ожидается в результате реализации мероприятий инвестиционной программы</t>
  </si>
  <si>
    <t>В 2021 году в МУП "Водоканал" Администрацией переданы сети на ФОК "Город спорта" по ул.Луначарского  304м. Стабилизация  показателя ожидается в результате реализации мероприятий инвестиционной программы. Включение инвестиционной составляющей в тариф позволит начать плановое обновление основных фондов</t>
  </si>
  <si>
    <t>В реестр организаций коммунального комплекса в 2021 году  изменения не вносились</t>
  </si>
  <si>
    <t xml:space="preserve">Показатель сформирован на основании отчетных данных </t>
  </si>
  <si>
    <t>Постановлениями Администрации города Воткинска от 21.06.2021 № 808, от 25.06.2021 № 834, от 29.09.2021 №138 для МКД без управления определены временные управляющие организации на год.</t>
  </si>
  <si>
    <t xml:space="preserve">Заключены договоры с УК , ресурсоснабжающими организациями и прочими организациями по содержанию муниципального жилищного фонда на общую сумму 1582,2 тыс.руб..Возмещены расходы по капитальному ремонту жилого помещения по адресу ул.Победы, д.8, к. 6 на сумму 40,0 тыс.руб.;
- возмещены расходы по замене газового котла по адресу ул.Сельская, д.20, кв.8 на сумму 51,3 тыс.руб.
- проведена замена внутриквартирного трубопровода системы водоотведения по адресу ул. Светлая, д.7 на сумму 10,0 тыс.руб.
</t>
  </si>
  <si>
    <t>Форма 7</t>
  </si>
  <si>
    <t>Муниципальная программа, подпрограмма</t>
  </si>
  <si>
    <t>Координатор</t>
  </si>
  <si>
    <t>Ответственный исполнитель</t>
  </si>
  <si>
    <t xml:space="preserve">Эффективность реализации муниципальной программы (подпрограммы) </t>
  </si>
  <si>
    <t>Степень достижения плановых значений целевых показателей (индикаторов)</t>
  </si>
  <si>
    <t xml:space="preserve">Степень реализации мероприятий </t>
  </si>
  <si>
    <t>Степень соответствия запланированному уровню расходов</t>
  </si>
  <si>
    <t xml:space="preserve">Эффективность использования средств бюджета муниципального района (городского округа) </t>
  </si>
  <si>
    <t>Э мп=гр.7*гр.10</t>
  </si>
  <si>
    <t>СПмп</t>
  </si>
  <si>
    <t>СМмп</t>
  </si>
  <si>
    <t>СРмп</t>
  </si>
  <si>
    <t>Эбс=гр.8/гр.9</t>
  </si>
  <si>
    <t>Содержание и развитие городского хозяйства на 2015-2020 годы</t>
  </si>
  <si>
    <t>Гредягин А.А.</t>
  </si>
  <si>
    <t>Управление ЖКХ</t>
  </si>
  <si>
    <t xml:space="preserve">                                                                      </t>
  </si>
  <si>
    <t xml:space="preserve"> Результаты оценки эффективности муниципальной  программы по состоянию на 01.01.2021</t>
  </si>
  <si>
    <r>
      <t xml:space="preserve">Фактические значения за 2021 год  на момент предоставления отчетности отсутствуют, </t>
    </r>
    <r>
      <rPr>
        <b/>
        <sz val="8.5"/>
        <rFont val="Times New Roman"/>
        <family val="1"/>
      </rPr>
      <t xml:space="preserve">учтены их плановые и фактические значения за 2020 год. </t>
    </r>
    <r>
      <rPr>
        <sz val="8.5"/>
        <rFont val="Times New Roman"/>
        <family val="1"/>
      </rPr>
      <t>Данные по ПАО "МРС Центра и Поволжья" по итогам 2021 года не представлены.</t>
    </r>
  </si>
  <si>
    <r>
      <t>Фактические значения за 2021 год  на момент предоставления отчетности отсутствуют,</t>
    </r>
    <r>
      <rPr>
        <b/>
        <sz val="8.5"/>
        <rFont val="Times New Roman"/>
        <family val="1"/>
      </rPr>
      <t xml:space="preserve"> учтены их плановые и фактические значения за 2020 год</t>
    </r>
    <r>
      <rPr>
        <sz val="8.5"/>
        <rFont val="Times New Roman"/>
        <family val="1"/>
      </rPr>
      <t>. Данные по АО "Воткинский завод", ООО "ПМК-8" не представлены по итогам 2021 года.</t>
    </r>
  </si>
  <si>
    <t>Капитальный ремонт газопроводов и редуцирующих устройств, находящихся в муниципальной собственности</t>
  </si>
  <si>
    <t xml:space="preserve">АВР на сетях теплоснабжения к жилому дому ул. Мира, д.28 </t>
  </si>
  <si>
    <r>
      <rPr>
        <sz val="8"/>
        <rFont val="Times New Roman"/>
        <family val="1"/>
      </rPr>
      <t>Произведены расходы на экспертизу проектов по капитальному ремонту  14 ГРП (ШРП) на сумму 182,5 тыс.руб., расходы на техобслуживание газового оборудования и сетей, находящихся в муниципальной собственности, составили 705,1 тыс.руб.                                                          АО "Газпром" проведен капитальный ремонт сетей газоснабжения - 23 м на 30,0 тыс.руб., 18 ГРП на сумму 12,97 тыс.руб.</t>
    </r>
    <r>
      <rPr>
        <sz val="8"/>
        <color indexed="10"/>
        <rFont val="Times New Roman"/>
        <family val="1"/>
      </rPr>
      <t xml:space="preserve">  </t>
    </r>
  </si>
  <si>
    <t>Аварийно-восстановительные работы не проводились в связи с отсутствием аварий на соответствующих  сетях водоснабжения.</t>
  </si>
  <si>
    <t>Аварийно-восстановительные работы не проводились в связи с отсутствием аварий на  соответствующих сетях газоснабжения.</t>
  </si>
  <si>
    <t>Аварийно-восстановительные работы не проводились в связи с отсутствием аварий на  на соответствующих  сетях газоснабжения.</t>
  </si>
  <si>
    <t xml:space="preserve">В рамках переданных полномочий в соответствии с Законом УР от 30.06.2014 № 40-РЗ за 2021 год проведено 276 внеплановых проверок в отношении юридических лиц и граждан. Выявлено 176 нарушений, факты неисполнения требований ранее выданных предписаний. В адрес подконтрольных субъектов выдано 109 предписаний об устранении выявленных нарушений, в отношении нарушителей составлено 27 протоколов об административных правонарушениях.
 В органы государственного жилищного надзора УР, Управления Роспотребнадзора по УР направлены копии материалов проверок на привлечение подконтрольных субъектов к административной ответственности. 
</t>
  </si>
  <si>
    <t>Управление ЖКХ выступало заказчиком на объекте по строительству водопроводных и канализационных сетей к оздоровительному комплексу в районе ул. Луначарского в г. Воткинске УР</t>
  </si>
  <si>
    <t>Снижение износа с учетом введения новых объектов. В 2021 голду в МУП "Водоканал" Администрацией переданы сети на ФОК "Город спорта" по  ул.Осипенко, ул. Халтурина, Тургенева, ул.Луначарского  2914 м. Включение инвестиционной составляющей в тариф позволит начать плановое обновление основных фондов</t>
  </si>
  <si>
    <t>Увеличение показателя происходит по причине ветхости сетей. Стабилизация показателя ожидается в результате реализации инвестиционной программы.</t>
  </si>
  <si>
    <t>Размещался агитационный материал на сайте Администрации города Воткинска, изготовлено и размещено на территориях общего пользования 98 банеров: "Выгуливать животных запрещено", "Купание запрещено", "Осторожно, дикие животные", "Берегите лес от пожаров", "Свалка мусора запрещена", "Разведение костров запрещено", "Выход/выезд на лед запрещен"</t>
  </si>
  <si>
    <t>проводится выдача разрешений на захоронение, за 2021 год произведено 1439 захоронений.</t>
  </si>
  <si>
    <t>недостаточное финансирование, отсутствие потенциальных подрядчиков</t>
  </si>
  <si>
    <t>согласовано 288 ордеров на земляные работы</t>
  </si>
  <si>
    <t xml:space="preserve">ведется работа по  обледованию зеленых насаждений, выдан 171 порубочный билет </t>
  </si>
  <si>
    <t>Проводятся работы по содержанию дорог местного значения в зимний, весений, летний, осенний период (снегоуборка, вывоз снега, посыпка дорог, грейдирование улиц частного сектора, подметание, сбор и вывоз мусора, очистка водоотводных канав).</t>
  </si>
  <si>
    <t>В рамках проведения контроля за исполнением Правил благоустройства в Административную комиссию для рассмотрения и принятия решения о привлечении к административной ответственности направлено 14 обращений граждан, 40 материалов с актами обследования.</t>
  </si>
  <si>
    <t>В Минстрой УР исх. от 13.01.2022 № 56/01-16 направлено письмо об утверждении документации по планировке территории (проекта плинировки и проекта межевания территории), расположенной в планировочном районе "Плодопитомник" города Воткинск, ограниченной с восточной стороны - земельным участком 18:27:070002:59 (вид разрешенного использования: для иных видов сельскохозяйственного использования) и зоной сельскохозяйственных угодий, с северной стороны-существующей застройкой по улицам Плодоягодная, Тихая, Уральская, зоной рекреационных и природных территорий, с западной стороны-ручьем Абрамовка и границей муниципального образования городской округ Город Воткинск, с южной стороны-автодорогой Воткинск-Верхняя Талица муниципального образования "Город Воткинск" Удмуртской Республики</t>
  </si>
  <si>
    <t>После наполнения системы информацией муниципального образования "Город Воткинск".</t>
  </si>
  <si>
    <t>Оказание муниципальной услуги "Выдача уведомлений о соответствии (не соответствии) указанных в уведомлении о планируемом строительстве или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t>
  </si>
  <si>
    <t>Выдача уведомления о соответствии (не соответствии) указанных в уведомлении о планируемом строительстве или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либо мотивированный отказ в выдаче уведомления</t>
  </si>
  <si>
    <t>Проведение торгов на право заключения договора на установку и эксплуатацию  рекламных конструкций на территории муниципального образования</t>
  </si>
  <si>
    <t>2022 год</t>
  </si>
  <si>
    <t xml:space="preserve">В целях установки и размещения рекламных конструкций на территории муниципального образования "Город Воткинск" принято постановление Администрации города Воткинска от 10.12.2021 № 1697 "О проведении открытого аукциона в электронной форме на право заключения договоров на установку и эксплуатацию рекламных конструкций, расположенных на территории муниципального образования "Город Воткинск".  ГКУ УР "РЦЗ УР" заключением от 18.01.2022 заявка Администрации города Воткинска от 12.12.2021 № знт-00001 направлена на доработку.
</t>
  </si>
  <si>
    <t>73</t>
  </si>
  <si>
    <t>32</t>
  </si>
  <si>
    <t>40</t>
  </si>
  <si>
    <t>Оказание муниципальной услуги "Выдача документа, подтверждающего принятие решения о согласовании или об отказе в согласовании  переустройства и (или) перепланировки помещения в многоквартирном доме в соответствии с условиями и порядком переустройства и перепланировки помещений в многоквартирном доме"</t>
  </si>
  <si>
    <t>Согласование перепланировки и (или) переустройства помещения в многоквартирном доме либо мотивированный отказ в согласовании</t>
  </si>
  <si>
    <t>121</t>
  </si>
  <si>
    <t>Оказание муниципальной услуги "Присвоение, изменение и аннулирование адресов"</t>
  </si>
  <si>
    <t>Присвоение адреса  либо мотивированный отказ в присвоении адреса</t>
  </si>
  <si>
    <t>117</t>
  </si>
  <si>
    <t>Подготовка  документации по планировке территорий (проекта планировки, проекта межевания).</t>
  </si>
  <si>
    <t>Подготовка  документации по планировке территорий (проекта планировки, проекта межевания) расположенной в планировочной районе "Плодопитомник" города Воткинска, ограниченной с восточной стороны-земельным участком 18:27:070002:59 (вид разрешенного использования: для иных видов сельскохозяйственных угодий, с северной стороны-существующей застройкой по улицам Плодоягодная, Тихая, Уральская, зоной рекреационных и природных территорий, с западной стороны-ручьем Абрамовка и границей муниципального образования городской округ Город Воткинск, с южной стороны-автодорогой Воткинск-Верхняя Талица муниципального образования "Город Воткинск" Удмуртской Республики</t>
  </si>
  <si>
    <t>Внесение изменений в схему размещения рекламных конструкций на территории муниципального образования "Город Воткинск" утверждено постановлением Администрации города Воткинска от 21.10.2020 № 1323.  В 2021 году не было необходимости внесения дополнительных изменений. Выдача разрешений производилась по утвержденной схеме</t>
  </si>
  <si>
    <t>Количество созданных мест (площадок) накопления твердых коммунальных отходов для размещения контейнеров, бункеров</t>
  </si>
  <si>
    <t>Доля населения, проживающего в населенных пунктах, не имеющих регулярного автобусного и (или) железнодорожного сообщения с административным центром городского округа (муниципального района), в общей численности населения городского округа (муниципального района).</t>
  </si>
  <si>
    <t xml:space="preserve"> Выполнен монтаж 95 контейнерных площадок, 45 шт. из которых были установлены за счет средств выделенных из бюджета УР в рамках реализации государственной программы УР «окружающая среда и природные ресурсы»  сумму 4896,15 тыс.руб, а так же  собственными силами и средствами  ООО «Комэкотранс» установлены 50 контейнерных площадок. В рамках контрактов проводятся мероприятия по уборке территриии от мусора и несанкционированных свалок. </t>
  </si>
  <si>
    <t xml:space="preserve">В рамках реализации национального проекта "Безопасные качественные дороги"  выполнен ремонт 11 участков автомобильных дорог протяженностью 6.84 км. и 1 объекта дорожного хозяйства(ливневая канава на ул.Азина), на общую сумму 152 700 тыс.руб.
</t>
  </si>
  <si>
    <t>В 2021 году паспортизировано 15 автомобильных дорог местного значения</t>
  </si>
  <si>
    <t>Отремонтировано 3 остановочных павильона</t>
  </si>
  <si>
    <t>Дополнительно собственными силами и средствами  ООО «Комэкотранс» установлены 50 контейнерных площадок</t>
  </si>
  <si>
    <t>В 2021 голу новые сети не вводились</t>
  </si>
  <si>
    <t>Показатель снижается за счет проведения капитального ремонта дорог в рамках НП "БКД"и  средств бюджета УР</t>
  </si>
  <si>
    <t>В МО "Город Воткинск" 100% населения имеет регулярное автобусное сообщение</t>
  </si>
  <si>
    <t xml:space="preserve">Протяженность капитально отремонтированных дорог ниже за счет снижения общего объема финансирования, увеличения единичных расцев расценок, а также за счет увеличения объемов выполненных работ по установке бордюров, ограждений, искуственных неровностей, устройству съездов, остановочных площадок и заездных карманов </t>
  </si>
  <si>
    <t>Просроченной кредиторской задолженности не допущено</t>
  </si>
  <si>
    <t xml:space="preserve">на территории муниципального образования город Воткинск сформировано сеть 17 маршрутов регулярных перевозок автомобильным транспортом общего пользования </t>
  </si>
  <si>
    <t>Проводятся периодические рейды по соблюдению расписаний движения, проводится профилактическая работа по недопущению нарушений в вопросах организации пассажирских перевозок. В рамках муниципального контроля мероприятия в соответствии с ФЗ№ 249 мероприятия не проводились</t>
  </si>
  <si>
    <t xml:space="preserve">На 12 пешеходных переходах установлены искусственные лорожные неровности,  на всех пешеходных переходах заменены дорожные знаки на идентичные с применением флуоресцентной  пленкой желтого цвета.
 В рамках НП «БКД» на участке автомобильной дороги «Плотина Воткинского пруда» установлено дорожное ограждение протяженностью 889 м. 
 На 18 нерегулируемых пешеходных переходах  нанесена разметка из износостойких материалов, 24 пешеходных перехода выполнены в желто-белом исполнении. На перекрестке ул. Пугачева и ул. Краснофлотская выполнена установка светофорного объекта. Проведена замена дорожных знаков на сумму 400,0 тыс.руб.;
Разработан проект организации дорожного движения на улично-дорожной сети города Воткинска. Стоимость разработки проекта составила 393,29 тыс. руб.
</t>
  </si>
  <si>
    <t>Регулярно проводится обследование дорог и технических средст организации дорожного движения. Выявленные в ходе рейдовых мероприятий недостатки устраняются в рамках исполнения муниципальных контрактов.</t>
  </si>
  <si>
    <t xml:space="preserve">В связи с проведением общегородских праздников и ремонтных работ дорожном полотне принято 21 НПА об ограничении движения транспортных средств </t>
  </si>
  <si>
    <t xml:space="preserve">Согласовано 1140 специальных разрешений на движение по автомобильным дорогам транспортных средств, осуществляющих перевозки опасных, тяжеловесных и (или) крупногабаритных грузов. </t>
  </si>
  <si>
    <t>Приведены в соответствие нормативно-правовые акты с введением новых требований законодательства. Разработано и утверждено Положениео о муниципальном лесном контроле на территории муниципального образования «Город Воткинск», проводится регулярное патрулирование городских лесов</t>
  </si>
  <si>
    <t xml:space="preserve"> «Территориальное развитие (градостроительство)»</t>
  </si>
  <si>
    <t xml:space="preserve">1. Выполнены работы по реестру наказов избирателей., через Управление ЖКХ на сумму 3,769 млн.руб.:   - обустройство тротуаров по ул. Серова (от ул. Курчатова в сторону к/т "Октябрь"),  по ул. Пугачева от ул. Достоевского до ул. Подлесная,  на в районе домов 31 А- 31 В по ул.Пролетарская; в районе д.46-50 на ул.Колхозная;- обустройство тротуара и лестничного марша по ул. Ст.Разина; - обустройство лестничных маршей в районе д. № 1-3 по ул.Королева, в районе д. 7 по ул.1 Мая;  в районе д.5 по ул. Мичурина; в районе д.15 по ул. Садовникова;  в районе д.12 по л.Гастелло;
2. В 2021 году через Управление ЖКХ реализовано  7 проектов по инициативному бюджетированию:
ремонт дороги по ул. Чайкиной, ремонт помещений в здании, ул. Ленина, д. 41, обустройство сквера  "Мелодии лета" в районе дома № 4/2 по ул.Орджоникидзе,  обустройство спортивных площадок в районе  ул. Победы,д. 13,  по ул.Луначарского, д.48,  детских площадок в районе домов № 5 и № 9 по ул. Школьная,  по ул.Луначарского, д.20
</t>
  </si>
  <si>
    <r>
      <t>В рамках соглашения о предоставлении субсидий на реализацию мероприятий в области поддержки и развития коммунального хозяйства в УР, направленных на повышение надежности, устойчивости и экономичности жилищно-коммунального хозяйства (подготовка к зиме), произведено расходов на общую сумму</t>
    </r>
    <r>
      <rPr>
        <sz val="8"/>
        <color indexed="10"/>
        <rFont val="Times New Roman"/>
        <family val="1"/>
      </rPr>
      <t xml:space="preserve"> </t>
    </r>
    <r>
      <rPr>
        <sz val="8"/>
        <rFont val="Times New Roman"/>
        <family val="1"/>
      </rPr>
      <t xml:space="preserve">5 907,78 тыс.руб.: 
- приобретены материалы для ремонта магистрального водопровода по ул. М.Горького на сумму 278,8 тыс. руб.;
- выполнен ремонт водопроводной камеры в районе ул. Антонова, заменена запорно-регулирующая арматура, на сумму 3882,32 тыс. руб.;
- проведен капитальный ремонт участка водопровода (481м) по ул. Плодоягодная на сумму 560,0 тыс.руб.;
-  проведен капитальный ремонт участка водопровода (350м) по ул. Расковой на сумму 1200,1 тыс.руб.;
На дополнительно  выделенные из бюджета УР  средства выполнены работы по капитальному ремонту сетей водоснабжения по ул. Григорьевская, ул. Пестеля, ул. Труда, ул. Толстого, ул. Ст. Разина, ул. Глинки, ул. Пугачева (всего 2,89км), также приобретены материалы для выполнения работ по капитальному ремонту сетей по ул. Осипенко и ремонта водоразборных колонок на территории города Воткинска на сумму 9941,7 тыс.руб.
</t>
    </r>
  </si>
  <si>
    <t xml:space="preserve">В 2021 году с собственниками жилых помещений заключено 13 договоров об изъятии (выкупа) жилых помещений, приобретено 27 жилых помещений общей площадью 1021,8 кв.м.  Расходы в 2021 году на реализацию мероприятий по переселению составили 63,9 млн.руб.
</t>
  </si>
  <si>
    <t>В 2021 году приобретено на вторичном рынке и оформлено в муниципальную собственность 27 жилых помещений для переселения граждан из аварийных домов, из них передано по договорам социального найма  18 квартир. На 6 квартир оформлены договоры мены, право муниципальнгой собственности на них прекращено. По 3-м квартирам договоры будут заключены в 2022 году.</t>
  </si>
  <si>
    <t>В соответствии с Региональной адресной программой по переселению граждан из аварийного жилищного фонда в Удмуртской Республике на 2019-2025 годы по этапу 2020 года в 2021 году из аварийного жилья переселено  22 чел. ( 1249,2 кв. м)</t>
  </si>
  <si>
    <t>Уточнение БА за счет средств РБ и МБ на реализацию муниципальной программы на 2021-2024 годы</t>
  </si>
  <si>
    <t>Уточнение показателей и мероприятий по подпрограмме «Территориальное развитие (градостроительство)» "Благоустройство охрана окружающей среды", уточнение БА за счет средств РБ и МБ на на реализацию муниципальной программы</t>
  </si>
  <si>
    <t>Уточнение значений показателей программы, БА за счет средств РБ и МБ на на реализацию муниципальной программы</t>
  </si>
  <si>
    <t xml:space="preserve">В соответствии с постановлением Администрации города Воткинска №  1239 от 08.09.2021 с 09 сентября 2021 года начался отопительный период для объектов социальной сферы, в т.ч. для  многоквартирных домов. К отопительному периоду подготовлено 579 МКД, подписаны паспорта готовности . 
Системы отопления в многоквартирных жилых домах функционируют без серьезных нарушений и длительных перерывов в подаче тепла.
</t>
  </si>
  <si>
    <t>Оказание муниципальной услуги "Присвоение адреса земельному участку" (при отсутствии адреса-описание местоположения земельного участка)"</t>
  </si>
  <si>
    <t>мероприятие не исключено из плана на 2021 год. Фактически входит в сосав мероприяти №14</t>
  </si>
  <si>
    <t>Ведение бюджетного учета в соответствии с требованиями бюджетного законодательства</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</si>
</sst>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0.000"/>
    <numFmt numFmtId="175" formatCode="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00"/>
    <numFmt numFmtId="181" formatCode="#,##0_ ;\-#,##0\ "/>
    <numFmt numFmtId="182" formatCode="#,##0.00_р_."/>
    <numFmt numFmtId="183" formatCode="mmm/yyyy"/>
  </numFmts>
  <fonts count="88">
    <font>
      <sz val="11"/>
      <color theme="1"/>
      <name val="Calibri"/>
      <family val="2"/>
    </font>
    <font>
      <sz val="11"/>
      <color indexed="8"/>
      <name val="Calibri"/>
      <family val="2"/>
    </font>
    <font>
      <sz val="10"/>
      <name val="Times New Roman"/>
      <family val="1"/>
    </font>
    <font>
      <sz val="10"/>
      <color indexed="8"/>
      <name val="Times New Roman"/>
      <family val="1"/>
    </font>
    <font>
      <b/>
      <sz val="10"/>
      <name val="Times New Roman"/>
      <family val="1"/>
    </font>
    <font>
      <sz val="8.5"/>
      <color indexed="8"/>
      <name val="Times New Roman"/>
      <family val="1"/>
    </font>
    <font>
      <b/>
      <sz val="8.5"/>
      <color indexed="8"/>
      <name val="Times New Roman"/>
      <family val="1"/>
    </font>
    <font>
      <b/>
      <sz val="8.5"/>
      <name val="Times New Roman"/>
      <family val="1"/>
    </font>
    <font>
      <sz val="8.5"/>
      <name val="Times New Roman"/>
      <family val="1"/>
    </font>
    <font>
      <sz val="8"/>
      <color indexed="8"/>
      <name val="Times New Roman"/>
      <family val="1"/>
    </font>
    <font>
      <sz val="8"/>
      <name val="Times New Roman"/>
      <family val="1"/>
    </font>
    <font>
      <sz val="8.5"/>
      <color indexed="63"/>
      <name val="Times New Roman"/>
      <family val="1"/>
    </font>
    <font>
      <sz val="8"/>
      <color indexed="63"/>
      <name val="Times New Roman"/>
      <family val="1"/>
    </font>
    <font>
      <b/>
      <sz val="8"/>
      <name val="Times New Roman"/>
      <family val="1"/>
    </font>
    <font>
      <sz val="11"/>
      <color indexed="9"/>
      <name val="Calibri"/>
      <family val="2"/>
    </font>
    <font>
      <sz val="11"/>
      <name val="Calibri"/>
      <family val="2"/>
    </font>
    <font>
      <sz val="7"/>
      <color indexed="8"/>
      <name val="Times New Roman"/>
      <family val="1"/>
    </font>
    <font>
      <b/>
      <sz val="12"/>
      <name val="Times New Roman"/>
      <family val="1"/>
    </font>
    <font>
      <sz val="12"/>
      <name val="Times New Roman"/>
      <family val="1"/>
    </font>
    <font>
      <sz val="9"/>
      <name val="Times New Roman"/>
      <family val="1"/>
    </font>
    <font>
      <b/>
      <sz val="12"/>
      <color indexed="8"/>
      <name val="Times New Roman"/>
      <family val="1"/>
    </font>
    <font>
      <b/>
      <u val="single"/>
      <sz val="12"/>
      <name val="Times New Roman"/>
      <family val="1"/>
    </font>
    <font>
      <b/>
      <sz val="11"/>
      <name val="Times New Roman"/>
      <family val="1"/>
    </font>
    <font>
      <sz val="8"/>
      <name val="Calibri"/>
      <family val="2"/>
    </font>
    <font>
      <b/>
      <sz val="8"/>
      <color indexed="8"/>
      <name val="Times New Roman"/>
      <family val="1"/>
    </font>
    <font>
      <sz val="10"/>
      <color indexed="8"/>
      <name val="Calibri"/>
      <family val="2"/>
    </font>
    <font>
      <sz val="12"/>
      <color indexed="8"/>
      <name val="Times New Roman"/>
      <family val="1"/>
    </font>
    <font>
      <sz val="8.5"/>
      <name val="Calibri"/>
      <family val="2"/>
    </font>
    <font>
      <sz val="8"/>
      <color indexed="10"/>
      <name val="Times New Roman"/>
      <family val="1"/>
    </font>
    <font>
      <b/>
      <sz val="9"/>
      <name val="Times New Roman"/>
      <family val="1"/>
    </font>
    <font>
      <sz val="11"/>
      <name val="Times New Roman"/>
      <family val="1"/>
    </font>
    <font>
      <sz val="9"/>
      <color indexed="8"/>
      <name val="Times New Roman"/>
      <family val="1"/>
    </font>
    <font>
      <sz val="14"/>
      <color indexed="8"/>
      <name val="Times New Roman"/>
      <family val="1"/>
    </font>
    <font>
      <sz val="14"/>
      <color indexed="8"/>
      <name val="Calibri"/>
      <family val="2"/>
    </font>
    <font>
      <b/>
      <sz val="9"/>
      <color indexed="8"/>
      <name val="Times New Roman"/>
      <family val="1"/>
    </font>
    <font>
      <b/>
      <sz val="10"/>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name val="Calibri"/>
      <family val="2"/>
    </font>
    <font>
      <sz val="11"/>
      <color indexed="8"/>
      <name val="Times New Roman"/>
      <family val="1"/>
    </font>
    <font>
      <sz val="10"/>
      <color indexed="10"/>
      <name val="Calibri"/>
      <family val="2"/>
    </font>
    <font>
      <sz val="8.5"/>
      <color indexed="10"/>
      <name val="Times New Roman"/>
      <family val="1"/>
    </font>
    <font>
      <b/>
      <sz val="11"/>
      <color indexed="10"/>
      <name val="Calibri"/>
      <family val="2"/>
    </font>
    <font>
      <sz val="12"/>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0000"/>
      <name val="Times New Roman"/>
      <family val="1"/>
    </font>
    <font>
      <sz val="8"/>
      <color theme="1"/>
      <name val="Times New Roman"/>
      <family val="1"/>
    </font>
    <font>
      <sz val="8.5"/>
      <color theme="1"/>
      <name val="Times New Roman"/>
      <family val="1"/>
    </font>
    <font>
      <sz val="8"/>
      <color rgb="FFFF0000"/>
      <name val="Times New Roman"/>
      <family val="1"/>
    </font>
    <font>
      <sz val="11"/>
      <color theme="1"/>
      <name val="Times New Roman"/>
      <family val="1"/>
    </font>
    <font>
      <sz val="10"/>
      <color rgb="FFFF0000"/>
      <name val="Calibri"/>
      <family val="2"/>
    </font>
    <font>
      <sz val="8.5"/>
      <color rgb="FFFF0000"/>
      <name val="Times New Roman"/>
      <family val="1"/>
    </font>
    <font>
      <sz val="10"/>
      <color theme="1"/>
      <name val="Times New Roman"/>
      <family val="1"/>
    </font>
    <font>
      <b/>
      <sz val="11"/>
      <color rgb="FFFF0000"/>
      <name val="Calibri"/>
      <family val="2"/>
    </font>
    <font>
      <sz val="12"/>
      <color theme="1"/>
      <name val="Calibri"/>
      <family val="2"/>
    </font>
    <font>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color indexed="63"/>
      </right>
      <top style="thin"/>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0" fontId="61" fillId="27" borderId="2" applyNumberFormat="0" applyAlignment="0" applyProtection="0"/>
    <xf numFmtId="0" fontId="62" fillId="27" borderId="1" applyNumberFormat="0" applyAlignment="0" applyProtection="0"/>
    <xf numFmtId="0" fontId="63"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8" borderId="7" applyNumberFormat="0" applyAlignment="0" applyProtection="0"/>
    <xf numFmtId="0" fontId="69" fillId="0" borderId="0" applyNumberFormat="0" applyFill="0" applyBorder="0" applyAlignment="0" applyProtection="0"/>
    <xf numFmtId="0" fontId="70" fillId="29" borderId="0" applyNumberFormat="0" applyBorder="0" applyAlignment="0" applyProtection="0"/>
    <xf numFmtId="0" fontId="71" fillId="0" borderId="0" applyNumberFormat="0" applyFill="0" applyBorder="0" applyAlignment="0" applyProtection="0"/>
    <xf numFmtId="0" fontId="72" fillId="30" borderId="0" applyNumberFormat="0" applyBorder="0" applyAlignment="0" applyProtection="0"/>
    <xf numFmtId="0" fontId="73"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6" fillId="32" borderId="0" applyNumberFormat="0" applyBorder="0" applyAlignment="0" applyProtection="0"/>
  </cellStyleXfs>
  <cellXfs count="472">
    <xf numFmtId="0" fontId="0" fillId="0" borderId="0" xfId="0" applyFont="1" applyAlignment="1">
      <alignment/>
    </xf>
    <xf numFmtId="49" fontId="2" fillId="0" borderId="0" xfId="0" applyNumberFormat="1" applyFont="1" applyFill="1" applyAlignment="1">
      <alignment/>
    </xf>
    <xf numFmtId="0" fontId="2" fillId="0" borderId="0" xfId="0" applyFont="1" applyFill="1" applyAlignment="1">
      <alignment/>
    </xf>
    <xf numFmtId="0" fontId="4" fillId="0" borderId="0" xfId="0" applyFont="1" applyFill="1" applyAlignment="1">
      <alignment horizontal="center"/>
    </xf>
    <xf numFmtId="0" fontId="3" fillId="0" borderId="0" xfId="0" applyFont="1" applyAlignment="1">
      <alignment/>
    </xf>
    <xf numFmtId="0" fontId="5" fillId="0" borderId="10" xfId="0" applyFont="1" applyFill="1" applyBorder="1" applyAlignment="1">
      <alignment horizontal="center" vertical="center" wrapText="1"/>
    </xf>
    <xf numFmtId="0" fontId="0" fillId="0" borderId="0" xfId="0" applyAlignment="1">
      <alignment horizontal="center" vertical="center" wrapText="1"/>
    </xf>
    <xf numFmtId="0" fontId="5" fillId="33" borderId="10" xfId="0" applyFont="1" applyFill="1" applyBorder="1" applyAlignment="1">
      <alignment horizontal="center" vertical="center" wrapText="1"/>
    </xf>
    <xf numFmtId="0" fontId="15" fillId="0" borderId="0" xfId="0" applyFont="1" applyAlignment="1">
      <alignment/>
    </xf>
    <xf numFmtId="0" fontId="14" fillId="0" borderId="0" xfId="0" applyFont="1" applyAlignment="1">
      <alignment/>
    </xf>
    <xf numFmtId="0" fontId="0" fillId="0" borderId="0" xfId="0" applyFill="1" applyAlignment="1">
      <alignment/>
    </xf>
    <xf numFmtId="0" fontId="21" fillId="0" borderId="11" xfId="42" applyFont="1" applyBorder="1" applyAlignment="1">
      <alignment vertical="center" wrapText="1"/>
    </xf>
    <xf numFmtId="0" fontId="18" fillId="0" borderId="0" xfId="42" applyFont="1" applyBorder="1" applyAlignment="1">
      <alignment horizontal="left" wrapText="1"/>
    </xf>
    <xf numFmtId="0" fontId="22" fillId="0" borderId="0" xfId="0" applyFont="1" applyAlignment="1">
      <alignment/>
    </xf>
    <xf numFmtId="0" fontId="21" fillId="0" borderId="0" xfId="42" applyFont="1" applyBorder="1" applyAlignment="1">
      <alignment horizontal="center" vertical="center"/>
    </xf>
    <xf numFmtId="0" fontId="18" fillId="0" borderId="0" xfId="42" applyFont="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0" borderId="10" xfId="0" applyFont="1" applyFill="1" applyBorder="1" applyAlignment="1">
      <alignment vertical="center" wrapText="1"/>
    </xf>
    <xf numFmtId="0" fontId="5" fillId="0" borderId="12" xfId="0" applyFont="1" applyFill="1" applyBorder="1" applyAlignment="1">
      <alignment vertical="center" wrapText="1"/>
    </xf>
    <xf numFmtId="49" fontId="5" fillId="0" borderId="12"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2" fontId="10"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0" fontId="6" fillId="0" borderId="10" xfId="0" applyFont="1" applyFill="1" applyBorder="1" applyAlignment="1">
      <alignment vertical="center" wrapText="1"/>
    </xf>
    <xf numFmtId="4" fontId="6" fillId="0" borderId="10" xfId="0" applyNumberFormat="1" applyFont="1" applyFill="1" applyBorder="1" applyAlignment="1">
      <alignment horizontal="center" vertical="center"/>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xf>
    <xf numFmtId="4" fontId="5" fillId="0" borderId="10" xfId="0" applyNumberFormat="1" applyFont="1" applyFill="1" applyBorder="1" applyAlignment="1">
      <alignment horizontal="center" vertical="center"/>
    </xf>
    <xf numFmtId="49" fontId="9" fillId="0" borderId="12" xfId="0" applyNumberFormat="1" applyFont="1" applyFill="1" applyBorder="1" applyAlignment="1">
      <alignment horizontal="center" vertical="center"/>
    </xf>
    <xf numFmtId="0" fontId="9" fillId="0" borderId="12" xfId="0" applyFont="1" applyFill="1" applyBorder="1" applyAlignment="1">
      <alignment horizontal="center" vertical="center" wrapText="1"/>
    </xf>
    <xf numFmtId="0" fontId="9" fillId="0" borderId="10" xfId="0" applyFont="1" applyFill="1" applyBorder="1" applyAlignment="1">
      <alignment horizontal="center" vertical="center"/>
    </xf>
    <xf numFmtId="0" fontId="5" fillId="0" borderId="12" xfId="0" applyFont="1" applyFill="1" applyBorder="1" applyAlignment="1">
      <alignment horizontal="center" vertical="center" wrapText="1"/>
    </xf>
    <xf numFmtId="172" fontId="8" fillId="0" borderId="10" xfId="0" applyNumberFormat="1" applyFont="1" applyFill="1" applyBorder="1" applyAlignment="1">
      <alignment horizontal="center" vertical="center" wrapText="1"/>
    </xf>
    <xf numFmtId="4" fontId="6"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2" xfId="0" applyFont="1" applyFill="1" applyBorder="1" applyAlignment="1">
      <alignment horizontal="left" vertical="center" wrapText="1"/>
    </xf>
    <xf numFmtId="49" fontId="9" fillId="0" borderId="10" xfId="0" applyNumberFormat="1" applyFont="1" applyFill="1" applyBorder="1" applyAlignment="1">
      <alignment horizontal="center" vertical="center"/>
    </xf>
    <xf numFmtId="4" fontId="9" fillId="0" borderId="10" xfId="0" applyNumberFormat="1" applyFont="1" applyFill="1" applyBorder="1" applyAlignment="1">
      <alignment horizontal="center" vertical="center"/>
    </xf>
    <xf numFmtId="49" fontId="8" fillId="0" borderId="10" xfId="0" applyNumberFormat="1" applyFont="1" applyFill="1" applyBorder="1" applyAlignment="1">
      <alignment horizontal="center" vertical="center" wrapText="1"/>
    </xf>
    <xf numFmtId="4" fontId="7" fillId="0" borderId="10" xfId="0" applyNumberFormat="1" applyFont="1" applyFill="1" applyBorder="1" applyAlignment="1">
      <alignment horizontal="center" vertical="center"/>
    </xf>
    <xf numFmtId="4" fontId="8" fillId="0" borderId="10" xfId="0" applyNumberFormat="1" applyFont="1" applyFill="1" applyBorder="1" applyAlignment="1">
      <alignment horizontal="center" vertical="center"/>
    </xf>
    <xf numFmtId="0" fontId="9" fillId="0" borderId="10"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5" fillId="0" borderId="0" xfId="0" applyFont="1" applyFill="1" applyAlignment="1">
      <alignment/>
    </xf>
    <xf numFmtId="0" fontId="17" fillId="0" borderId="0" xfId="0" applyFont="1" applyFill="1" applyAlignment="1">
      <alignment horizontal="center" wrapText="1"/>
    </xf>
    <xf numFmtId="0" fontId="2" fillId="0" borderId="0" xfId="0" applyFont="1" applyFill="1" applyAlignment="1">
      <alignment/>
    </xf>
    <xf numFmtId="0" fontId="8" fillId="0" borderId="10" xfId="0" applyFont="1" applyFill="1" applyBorder="1" applyAlignment="1">
      <alignment horizontal="center" vertical="center" wrapText="1"/>
    </xf>
    <xf numFmtId="173" fontId="5" fillId="0" borderId="10" xfId="0" applyNumberFormat="1" applyFont="1" applyFill="1" applyBorder="1" applyAlignment="1">
      <alignment horizontal="center" vertical="center"/>
    </xf>
    <xf numFmtId="0" fontId="7" fillId="0" borderId="10" xfId="0" applyFont="1" applyFill="1" applyBorder="1" applyAlignment="1">
      <alignment horizontal="left" vertical="top" wrapText="1"/>
    </xf>
    <xf numFmtId="0" fontId="8" fillId="0" borderId="10" xfId="0" applyFont="1" applyFill="1" applyBorder="1" applyAlignment="1">
      <alignment vertical="center" wrapText="1"/>
    </xf>
    <xf numFmtId="0" fontId="5" fillId="0" borderId="12" xfId="0" applyFont="1" applyFill="1" applyBorder="1" applyAlignment="1">
      <alignment horizontal="left" vertical="center" wrapText="1"/>
    </xf>
    <xf numFmtId="0" fontId="9" fillId="0" borderId="12" xfId="0" applyFont="1" applyFill="1" applyBorder="1" applyAlignment="1">
      <alignment vertical="center" wrapText="1"/>
    </xf>
    <xf numFmtId="49" fontId="11" fillId="0" borderId="12" xfId="0" applyNumberFormat="1" applyFont="1" applyFill="1" applyBorder="1" applyAlignment="1">
      <alignment horizontal="center" vertical="center"/>
    </xf>
    <xf numFmtId="0" fontId="6" fillId="0" borderId="10" xfId="0" applyFont="1" applyFill="1" applyBorder="1" applyAlignment="1">
      <alignment horizontal="left" vertical="center" wrapText="1"/>
    </xf>
    <xf numFmtId="49" fontId="5" fillId="0" borderId="10" xfId="0" applyNumberFormat="1" applyFont="1" applyFill="1" applyBorder="1" applyAlignment="1">
      <alignment vertical="center" wrapText="1"/>
    </xf>
    <xf numFmtId="173" fontId="7"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center" wrapText="1" indent="1"/>
    </xf>
    <xf numFmtId="173" fontId="8"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0" fillId="0" borderId="10" xfId="0" applyFill="1" applyBorder="1" applyAlignment="1">
      <alignment vertical="top"/>
    </xf>
    <xf numFmtId="2" fontId="10" fillId="0" borderId="12" xfId="0" applyNumberFormat="1" applyFont="1" applyFill="1" applyBorder="1" applyAlignment="1">
      <alignment horizontal="center" vertical="center"/>
    </xf>
    <xf numFmtId="4" fontId="12" fillId="0" borderId="10" xfId="0" applyNumberFormat="1" applyFont="1" applyFill="1" applyBorder="1" applyAlignment="1">
      <alignment horizontal="center" vertical="center"/>
    </xf>
    <xf numFmtId="0" fontId="9" fillId="0" borderId="12" xfId="0" applyFont="1" applyFill="1" applyBorder="1" applyAlignment="1">
      <alignment horizontal="center" vertical="center"/>
    </xf>
    <xf numFmtId="49" fontId="8" fillId="0" borderId="12" xfId="0" applyNumberFormat="1" applyFont="1" applyFill="1" applyBorder="1" applyAlignment="1">
      <alignment horizontal="center" vertical="center" wrapText="1"/>
    </xf>
    <xf numFmtId="4" fontId="5" fillId="0" borderId="0" xfId="0" applyNumberFormat="1" applyFont="1" applyFill="1" applyAlignment="1">
      <alignment horizontal="center" vertical="center"/>
    </xf>
    <xf numFmtId="172" fontId="5" fillId="0" borderId="10" xfId="0" applyNumberFormat="1" applyFont="1" applyFill="1" applyBorder="1" applyAlignment="1">
      <alignment horizontal="center" vertical="center"/>
    </xf>
    <xf numFmtId="0" fontId="77" fillId="0" borderId="10" xfId="0" applyFont="1" applyFill="1" applyBorder="1" applyAlignment="1">
      <alignment horizontal="left" vertical="center" wrapText="1"/>
    </xf>
    <xf numFmtId="49" fontId="10" fillId="0" borderId="12" xfId="0" applyNumberFormat="1" applyFont="1" applyFill="1" applyBorder="1" applyAlignment="1">
      <alignment horizontal="center" vertical="center" wrapText="1"/>
    </xf>
    <xf numFmtId="4" fontId="7" fillId="0" borderId="10" xfId="0" applyNumberFormat="1" applyFont="1" applyFill="1" applyBorder="1" applyAlignment="1">
      <alignment horizontal="center" vertical="top"/>
    </xf>
    <xf numFmtId="0" fontId="8" fillId="0" borderId="10" xfId="0" applyFont="1" applyFill="1" applyBorder="1" applyAlignment="1">
      <alignment horizontal="center" vertical="center"/>
    </xf>
    <xf numFmtId="4" fontId="8" fillId="0" borderId="10" xfId="0" applyNumberFormat="1" applyFont="1" applyFill="1" applyBorder="1" applyAlignment="1">
      <alignment horizontal="center" vertical="center" wrapText="1"/>
    </xf>
    <xf numFmtId="0" fontId="7" fillId="0" borderId="10" xfId="0" applyFont="1" applyFill="1" applyBorder="1" applyAlignment="1">
      <alignment vertical="center" wrapText="1"/>
    </xf>
    <xf numFmtId="0" fontId="8" fillId="0" borderId="10" xfId="0" applyFont="1" applyFill="1" applyBorder="1" applyAlignment="1">
      <alignment horizontal="left" vertical="center" wrapText="1" indent="1"/>
    </xf>
    <xf numFmtId="0" fontId="15" fillId="0" borderId="10" xfId="0" applyFont="1" applyFill="1" applyBorder="1" applyAlignment="1">
      <alignment/>
    </xf>
    <xf numFmtId="0" fontId="6" fillId="0" borderId="10" xfId="0" applyNumberFormat="1" applyFont="1" applyFill="1" applyBorder="1" applyAlignment="1">
      <alignment horizontal="center" vertical="center" wrapText="1"/>
    </xf>
    <xf numFmtId="0" fontId="0" fillId="0" borderId="10" xfId="0" applyFill="1" applyBorder="1" applyAlignment="1">
      <alignment vertical="center"/>
    </xf>
    <xf numFmtId="0" fontId="6" fillId="0" borderId="10" xfId="0" applyFont="1" applyFill="1" applyBorder="1" applyAlignment="1">
      <alignment horizontal="center" vertical="center" wrapText="1"/>
    </xf>
    <xf numFmtId="4" fontId="9" fillId="0" borderId="14" xfId="0" applyNumberFormat="1" applyFont="1" applyFill="1" applyBorder="1" applyAlignment="1">
      <alignment horizontal="center" vertical="center"/>
    </xf>
    <xf numFmtId="4" fontId="5" fillId="0" borderId="15" xfId="0" applyNumberFormat="1" applyFont="1" applyFill="1" applyBorder="1" applyAlignment="1">
      <alignment horizontal="center" vertical="center"/>
    </xf>
    <xf numFmtId="4" fontId="5" fillId="0" borderId="12" xfId="0" applyNumberFormat="1" applyFont="1" applyFill="1" applyBorder="1" applyAlignment="1">
      <alignment horizontal="center" vertical="center"/>
    </xf>
    <xf numFmtId="0" fontId="9" fillId="0" borderId="10" xfId="0" applyFont="1" applyFill="1" applyBorder="1" applyAlignment="1">
      <alignment vertical="center" wrapText="1"/>
    </xf>
    <xf numFmtId="0" fontId="10" fillId="0" borderId="12" xfId="0" applyFont="1" applyFill="1" applyBorder="1" applyAlignment="1">
      <alignment horizontal="center" vertical="center" wrapText="1"/>
    </xf>
    <xf numFmtId="0" fontId="78" fillId="0" borderId="12" xfId="0" applyFont="1" applyFill="1" applyBorder="1" applyAlignment="1">
      <alignment horizontal="left" vertical="center"/>
    </xf>
    <xf numFmtId="49" fontId="79" fillId="0" borderId="16" xfId="0" applyNumberFormat="1" applyFont="1" applyFill="1" applyBorder="1" applyAlignment="1">
      <alignment horizontal="center" vertical="center"/>
    </xf>
    <xf numFmtId="0" fontId="0" fillId="0" borderId="12" xfId="0" applyFill="1" applyBorder="1" applyAlignment="1">
      <alignment/>
    </xf>
    <xf numFmtId="173" fontId="6" fillId="0" borderId="10" xfId="0" applyNumberFormat="1" applyFont="1" applyFill="1" applyBorder="1" applyAlignment="1">
      <alignment horizontal="center" vertical="center"/>
    </xf>
    <xf numFmtId="172" fontId="9" fillId="0" borderId="10" xfId="0" applyNumberFormat="1" applyFont="1" applyFill="1" applyBorder="1" applyAlignment="1">
      <alignment horizontal="center" vertical="center"/>
    </xf>
    <xf numFmtId="172" fontId="5" fillId="0" borderId="12" xfId="0" applyNumberFormat="1" applyFont="1" applyFill="1" applyBorder="1" applyAlignment="1">
      <alignment horizontal="center" vertical="center"/>
    </xf>
    <xf numFmtId="173" fontId="5" fillId="0" borderId="12" xfId="0" applyNumberFormat="1" applyFont="1" applyFill="1" applyBorder="1" applyAlignment="1">
      <alignment horizontal="center" vertical="center"/>
    </xf>
    <xf numFmtId="49" fontId="5" fillId="0" borderId="0" xfId="0" applyNumberFormat="1" applyFont="1" applyFill="1" applyAlignment="1">
      <alignment horizontal="center" vertical="center"/>
    </xf>
    <xf numFmtId="0" fontId="11" fillId="0" borderId="12" xfId="0" applyFont="1" applyFill="1" applyBorder="1" applyAlignment="1">
      <alignment horizontal="center" vertical="center"/>
    </xf>
    <xf numFmtId="49" fontId="11" fillId="0" borderId="10" xfId="0" applyNumberFormat="1" applyFont="1" applyFill="1" applyBorder="1" applyAlignment="1">
      <alignment horizontal="center" vertical="center"/>
    </xf>
    <xf numFmtId="49" fontId="11" fillId="0" borderId="12" xfId="0" applyNumberFormat="1" applyFont="1" applyFill="1" applyBorder="1" applyAlignment="1">
      <alignment horizontal="center" vertical="center" wrapText="1"/>
    </xf>
    <xf numFmtId="0" fontId="7" fillId="0" borderId="10" xfId="0" applyFont="1" applyFill="1" applyBorder="1" applyAlignment="1">
      <alignment horizontal="center" vertical="top"/>
    </xf>
    <xf numFmtId="49" fontId="7" fillId="0" borderId="10" xfId="0" applyNumberFormat="1" applyFont="1" applyFill="1" applyBorder="1" applyAlignment="1">
      <alignment horizontal="center" vertical="top"/>
    </xf>
    <xf numFmtId="49" fontId="8" fillId="0" borderId="10" xfId="0" applyNumberFormat="1" applyFont="1" applyFill="1" applyBorder="1" applyAlignment="1">
      <alignment horizontal="center" vertical="center"/>
    </xf>
    <xf numFmtId="0" fontId="0" fillId="0" borderId="10" xfId="0" applyFill="1" applyBorder="1" applyAlignment="1">
      <alignment/>
    </xf>
    <xf numFmtId="0" fontId="10" fillId="34" borderId="10" xfId="0" applyFont="1" applyFill="1" applyBorder="1" applyAlignment="1">
      <alignment vertical="center" wrapText="1"/>
    </xf>
    <xf numFmtId="49" fontId="10" fillId="34" borderId="10" xfId="0" applyNumberFormat="1" applyFont="1" applyFill="1" applyBorder="1" applyAlignment="1">
      <alignment horizontal="left" vertical="center" wrapText="1"/>
    </xf>
    <xf numFmtId="49" fontId="10" fillId="34" borderId="10" xfId="0" applyNumberFormat="1" applyFont="1" applyFill="1" applyBorder="1" applyAlignment="1">
      <alignment horizontal="center" vertical="center"/>
    </xf>
    <xf numFmtId="0" fontId="10" fillId="34" borderId="10" xfId="0" applyFont="1" applyFill="1" applyBorder="1" applyAlignment="1">
      <alignment wrapText="1"/>
    </xf>
    <xf numFmtId="0" fontId="10" fillId="34" borderId="10" xfId="0" applyFont="1" applyFill="1" applyBorder="1" applyAlignment="1">
      <alignment horizontal="center" vertical="center" wrapText="1"/>
    </xf>
    <xf numFmtId="0" fontId="10" fillId="34" borderId="10" xfId="0" applyFont="1" applyFill="1" applyBorder="1" applyAlignment="1">
      <alignment horizontal="left" vertical="center" wrapText="1"/>
    </xf>
    <xf numFmtId="4" fontId="19" fillId="34" borderId="10" xfId="0" applyNumberFormat="1" applyFont="1" applyFill="1" applyBorder="1" applyAlignment="1">
      <alignment horizontal="center" vertical="center"/>
    </xf>
    <xf numFmtId="0" fontId="19" fillId="34" borderId="10" xfId="0" applyFont="1" applyFill="1" applyBorder="1" applyAlignment="1">
      <alignment vertical="center" wrapText="1"/>
    </xf>
    <xf numFmtId="0" fontId="8" fillId="34" borderId="10" xfId="0" applyFont="1" applyFill="1" applyBorder="1" applyAlignment="1">
      <alignment horizontal="left" vertical="center" wrapText="1"/>
    </xf>
    <xf numFmtId="0" fontId="15" fillId="0" borderId="0" xfId="0" applyFont="1" applyFill="1" applyBorder="1" applyAlignment="1">
      <alignment/>
    </xf>
    <xf numFmtId="0" fontId="0" fillId="0" borderId="0" xfId="0" applyBorder="1" applyAlignment="1">
      <alignment/>
    </xf>
    <xf numFmtId="0" fontId="0" fillId="0" borderId="0" xfId="0" applyFill="1" applyBorder="1" applyAlignment="1">
      <alignment/>
    </xf>
    <xf numFmtId="173" fontId="8" fillId="0" borderId="0" xfId="0" applyNumberFormat="1" applyFont="1" applyFill="1" applyBorder="1" applyAlignment="1">
      <alignment horizontal="center" vertical="center" wrapText="1"/>
    </xf>
    <xf numFmtId="0" fontId="0" fillId="0" borderId="16" xfId="0" applyFill="1" applyBorder="1" applyAlignment="1">
      <alignment horizontal="center" vertical="center"/>
    </xf>
    <xf numFmtId="49" fontId="5" fillId="0" borderId="16" xfId="0" applyNumberFormat="1" applyFont="1" applyFill="1" applyBorder="1" applyAlignment="1">
      <alignment horizontal="center" vertical="center" wrapText="1"/>
    </xf>
    <xf numFmtId="0" fontId="5" fillId="0" borderId="16" xfId="0" applyFont="1" applyFill="1" applyBorder="1" applyAlignment="1">
      <alignment horizontal="center" vertical="center"/>
    </xf>
    <xf numFmtId="49" fontId="5" fillId="0" borderId="16" xfId="0" applyNumberFormat="1" applyFont="1" applyFill="1" applyBorder="1" applyAlignment="1">
      <alignment horizontal="center" vertical="center"/>
    </xf>
    <xf numFmtId="49" fontId="0" fillId="0" borderId="12" xfId="0" applyNumberFormat="1" applyFill="1" applyBorder="1" applyAlignment="1">
      <alignment/>
    </xf>
    <xf numFmtId="0" fontId="5" fillId="0" borderId="16" xfId="0" applyFont="1" applyFill="1" applyBorder="1" applyAlignment="1">
      <alignment horizontal="left" vertical="center" wrapText="1"/>
    </xf>
    <xf numFmtId="0" fontId="79" fillId="0" borderId="15" xfId="0" applyFont="1" applyFill="1" applyBorder="1" applyAlignment="1">
      <alignment horizontal="center" vertical="center"/>
    </xf>
    <xf numFmtId="0" fontId="3" fillId="0" borderId="0" xfId="0" applyFont="1" applyFill="1" applyAlignment="1">
      <alignment/>
    </xf>
    <xf numFmtId="4" fontId="7" fillId="0" borderId="10" xfId="0" applyNumberFormat="1" applyFont="1" applyFill="1" applyBorder="1" applyAlignment="1">
      <alignment horizontal="center" vertical="center" wrapText="1"/>
    </xf>
    <xf numFmtId="0" fontId="0" fillId="0" borderId="12" xfId="0" applyFill="1" applyBorder="1" applyAlignment="1">
      <alignment/>
    </xf>
    <xf numFmtId="4" fontId="13" fillId="0" borderId="10" xfId="0" applyNumberFormat="1" applyFont="1" applyFill="1" applyBorder="1" applyAlignment="1">
      <alignment horizontal="center" vertical="center"/>
    </xf>
    <xf numFmtId="4" fontId="10" fillId="0" borderId="10" xfId="0" applyNumberFormat="1" applyFont="1" applyFill="1" applyBorder="1" applyAlignment="1">
      <alignment horizontal="center" vertical="center"/>
    </xf>
    <xf numFmtId="4" fontId="10" fillId="0" borderId="10" xfId="0" applyNumberFormat="1" applyFont="1" applyFill="1" applyBorder="1" applyAlignment="1">
      <alignment horizontal="center"/>
    </xf>
    <xf numFmtId="4" fontId="10" fillId="0" borderId="10" xfId="0" applyNumberFormat="1" applyFont="1" applyFill="1" applyBorder="1" applyAlignment="1">
      <alignment horizontal="center" vertical="center" wrapText="1"/>
    </xf>
    <xf numFmtId="4" fontId="19" fillId="0" borderId="10" xfId="0" applyNumberFormat="1" applyFont="1" applyFill="1" applyBorder="1" applyAlignment="1">
      <alignment horizontal="center"/>
    </xf>
    <xf numFmtId="4" fontId="27" fillId="0" borderId="10" xfId="0" applyNumberFormat="1" applyFont="1" applyFill="1" applyBorder="1" applyAlignment="1">
      <alignment horizontal="center"/>
    </xf>
    <xf numFmtId="172" fontId="5" fillId="0" borderId="16" xfId="0" applyNumberFormat="1" applyFont="1" applyFill="1" applyBorder="1" applyAlignment="1">
      <alignment horizontal="center" vertical="center"/>
    </xf>
    <xf numFmtId="49" fontId="79" fillId="0" borderId="0" xfId="0" applyNumberFormat="1" applyFont="1" applyFill="1" applyAlignment="1">
      <alignment horizontal="center"/>
    </xf>
    <xf numFmtId="0" fontId="5" fillId="0" borderId="15" xfId="0" applyFont="1" applyFill="1" applyBorder="1" applyAlignment="1">
      <alignment horizontal="left" vertical="center" wrapText="1"/>
    </xf>
    <xf numFmtId="0" fontId="18" fillId="0" borderId="0" xfId="42" applyFont="1" applyFill="1" applyBorder="1" applyAlignment="1">
      <alignment horizontal="left" wrapText="1"/>
    </xf>
    <xf numFmtId="4" fontId="10" fillId="0" borderId="12" xfId="0" applyNumberFormat="1" applyFont="1" applyFill="1" applyBorder="1" applyAlignment="1">
      <alignment horizontal="center" vertical="center"/>
    </xf>
    <xf numFmtId="49" fontId="0" fillId="0" borderId="0" xfId="0" applyNumberFormat="1" applyFill="1" applyAlignment="1">
      <alignment/>
    </xf>
    <xf numFmtId="0" fontId="80" fillId="34" borderId="10" xfId="0" applyFont="1" applyFill="1" applyBorder="1" applyAlignment="1">
      <alignment wrapText="1"/>
    </xf>
    <xf numFmtId="0" fontId="80" fillId="34" borderId="15" xfId="0" applyFont="1" applyFill="1" applyBorder="1" applyAlignment="1">
      <alignment horizontal="center" vertical="center" wrapText="1"/>
    </xf>
    <xf numFmtId="49" fontId="80" fillId="34" borderId="16" xfId="0" applyNumberFormat="1" applyFont="1" applyFill="1" applyBorder="1" applyAlignment="1">
      <alignment horizontal="left" vertical="center" wrapText="1"/>
    </xf>
    <xf numFmtId="49" fontId="19" fillId="34" borderId="10" xfId="0" applyNumberFormat="1" applyFont="1" applyFill="1" applyBorder="1" applyAlignment="1">
      <alignment horizontal="center" vertical="center"/>
    </xf>
    <xf numFmtId="0" fontId="10" fillId="34" borderId="10" xfId="0" applyFont="1" applyFill="1" applyBorder="1" applyAlignment="1">
      <alignment horizontal="center" vertical="center"/>
    </xf>
    <xf numFmtId="0" fontId="13" fillId="34" borderId="10" xfId="0" applyFont="1" applyFill="1" applyBorder="1" applyAlignment="1">
      <alignment horizontal="center" vertical="center" wrapText="1"/>
    </xf>
    <xf numFmtId="49" fontId="10" fillId="34" borderId="12" xfId="0" applyNumberFormat="1" applyFont="1" applyFill="1" applyBorder="1" applyAlignment="1">
      <alignment horizontal="center" vertical="center"/>
    </xf>
    <xf numFmtId="0" fontId="19" fillId="34" borderId="10" xfId="0" applyFont="1" applyFill="1" applyBorder="1" applyAlignment="1">
      <alignment horizontal="center" vertical="center"/>
    </xf>
    <xf numFmtId="0" fontId="10" fillId="34" borderId="17" xfId="0" applyFont="1" applyFill="1" applyBorder="1" applyAlignment="1">
      <alignment horizontal="left" vertical="center" wrapText="1"/>
    </xf>
    <xf numFmtId="0" fontId="10" fillId="34" borderId="10" xfId="0" applyFont="1" applyFill="1" applyBorder="1" applyAlignment="1">
      <alignment horizontal="justify" vertical="center"/>
    </xf>
    <xf numFmtId="49" fontId="10" fillId="34" borderId="10" xfId="0" applyNumberFormat="1" applyFont="1" applyFill="1" applyBorder="1" applyAlignment="1">
      <alignment horizontal="center" vertical="center" wrapText="1"/>
    </xf>
    <xf numFmtId="0" fontId="15" fillId="0" borderId="0" xfId="0" applyFont="1" applyAlignment="1">
      <alignment horizontal="right"/>
    </xf>
    <xf numFmtId="0" fontId="8" fillId="34" borderId="10" xfId="0" applyFont="1" applyFill="1" applyBorder="1" applyAlignment="1">
      <alignment horizontal="center" vertical="center"/>
    </xf>
    <xf numFmtId="0" fontId="10" fillId="34" borderId="12" xfId="0" applyFont="1" applyFill="1" applyBorder="1" applyAlignment="1">
      <alignment horizontal="left" vertical="center" wrapText="1"/>
    </xf>
    <xf numFmtId="49" fontId="10" fillId="34" borderId="12" xfId="0" applyNumberFormat="1" applyFont="1" applyFill="1" applyBorder="1" applyAlignment="1">
      <alignment horizontal="center" vertical="center" wrapText="1"/>
    </xf>
    <xf numFmtId="0" fontId="31" fillId="0" borderId="10" xfId="0" applyFont="1" applyFill="1" applyBorder="1" applyAlignment="1">
      <alignment horizontal="center" vertical="center"/>
    </xf>
    <xf numFmtId="0" fontId="8" fillId="34" borderId="10" xfId="0" applyFont="1" applyFill="1" applyBorder="1" applyAlignment="1">
      <alignment horizontal="left" vertical="top" wrapText="1"/>
    </xf>
    <xf numFmtId="49" fontId="13" fillId="34" borderId="10" xfId="0" applyNumberFormat="1" applyFont="1" applyFill="1" applyBorder="1" applyAlignment="1">
      <alignment horizontal="center" vertical="center"/>
    </xf>
    <xf numFmtId="0" fontId="13" fillId="34" borderId="10" xfId="0" applyFont="1" applyFill="1" applyBorder="1" applyAlignment="1">
      <alignment vertical="center" wrapText="1"/>
    </xf>
    <xf numFmtId="49" fontId="7" fillId="34" borderId="10" xfId="0" applyNumberFormat="1" applyFont="1" applyFill="1" applyBorder="1" applyAlignment="1">
      <alignment horizontal="center" vertical="center"/>
    </xf>
    <xf numFmtId="0" fontId="3" fillId="0" borderId="10" xfId="0" applyFont="1" applyFill="1" applyBorder="1" applyAlignment="1">
      <alignment horizontal="center" vertical="center" wrapText="1"/>
    </xf>
    <xf numFmtId="0" fontId="53" fillId="34" borderId="0" xfId="0" applyFont="1" applyFill="1" applyAlignment="1">
      <alignment/>
    </xf>
    <xf numFmtId="0" fontId="20" fillId="0" borderId="0" xfId="0" applyFont="1" applyBorder="1" applyAlignment="1">
      <alignment vertical="center"/>
    </xf>
    <xf numFmtId="0" fontId="31" fillId="0" borderId="10"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0" fillId="0" borderId="0" xfId="0" applyAlignment="1">
      <alignment vertical="center"/>
    </xf>
    <xf numFmtId="49" fontId="31" fillId="0" borderId="10" xfId="0" applyNumberFormat="1" applyFont="1" applyFill="1" applyBorder="1" applyAlignment="1">
      <alignment horizontal="center" vertical="center" wrapText="1"/>
    </xf>
    <xf numFmtId="174" fontId="31" fillId="0" borderId="12" xfId="0" applyNumberFormat="1" applyFont="1" applyFill="1" applyBorder="1" applyAlignment="1">
      <alignment horizontal="center" vertical="center" wrapText="1"/>
    </xf>
    <xf numFmtId="0" fontId="0" fillId="0" borderId="0" xfId="0" applyFill="1" applyAlignment="1">
      <alignment vertical="center"/>
    </xf>
    <xf numFmtId="0" fontId="31" fillId="0" borderId="10" xfId="0" applyFont="1" applyFill="1" applyBorder="1" applyAlignment="1">
      <alignment horizontal="left" vertical="center" wrapText="1"/>
    </xf>
    <xf numFmtId="180" fontId="3" fillId="0" borderId="10" xfId="0" applyNumberFormat="1" applyFont="1" applyFill="1" applyBorder="1" applyAlignment="1">
      <alignment horizontal="center" vertical="center" wrapText="1"/>
    </xf>
    <xf numFmtId="174" fontId="3" fillId="0" borderId="10" xfId="0" applyNumberFormat="1" applyFont="1" applyFill="1" applyBorder="1" applyAlignment="1">
      <alignment horizontal="center" vertical="center" wrapText="1"/>
    </xf>
    <xf numFmtId="180" fontId="31" fillId="0" borderId="10" xfId="0" applyNumberFormat="1" applyFont="1" applyFill="1" applyBorder="1" applyAlignment="1">
      <alignment horizontal="center" vertical="center"/>
    </xf>
    <xf numFmtId="174" fontId="31" fillId="0" borderId="10" xfId="0" applyNumberFormat="1" applyFont="1" applyFill="1" applyBorder="1" applyAlignment="1">
      <alignment horizontal="center" vertical="center" wrapText="1"/>
    </xf>
    <xf numFmtId="0" fontId="10" fillId="34" borderId="10" xfId="0" applyFont="1" applyFill="1" applyBorder="1" applyAlignment="1">
      <alignment horizontal="center" wrapText="1"/>
    </xf>
    <xf numFmtId="0" fontId="10" fillId="34" borderId="12" xfId="0" applyFont="1" applyFill="1" applyBorder="1" applyAlignment="1">
      <alignment vertical="center" wrapText="1"/>
    </xf>
    <xf numFmtId="0" fontId="10" fillId="34" borderId="12" xfId="0" applyFont="1" applyFill="1" applyBorder="1" applyAlignment="1">
      <alignment horizontal="center" vertical="center" wrapText="1"/>
    </xf>
    <xf numFmtId="0" fontId="10" fillId="34" borderId="10" xfId="0" applyNumberFormat="1" applyFont="1" applyFill="1" applyBorder="1" applyAlignment="1">
      <alignment horizontal="left" vertical="center" wrapText="1"/>
    </xf>
    <xf numFmtId="49" fontId="8" fillId="34" borderId="10" xfId="0" applyNumberFormat="1" applyFont="1" applyFill="1" applyBorder="1" applyAlignment="1">
      <alignment horizontal="center" vertical="center"/>
    </xf>
    <xf numFmtId="0" fontId="31" fillId="0" borderId="17" xfId="0" applyFont="1" applyFill="1" applyBorder="1" applyAlignment="1">
      <alignment horizontal="center" vertical="center" wrapText="1"/>
    </xf>
    <xf numFmtId="174" fontId="19" fillId="34" borderId="10" xfId="0" applyNumberFormat="1" applyFont="1" applyFill="1" applyBorder="1" applyAlignment="1">
      <alignment horizontal="center" vertical="center"/>
    </xf>
    <xf numFmtId="0" fontId="13" fillId="34" borderId="10" xfId="0" applyFont="1" applyFill="1" applyBorder="1" applyAlignment="1">
      <alignment horizontal="center"/>
    </xf>
    <xf numFmtId="0" fontId="10" fillId="34" borderId="10" xfId="0" applyFont="1" applyFill="1" applyBorder="1" applyAlignment="1">
      <alignment horizontal="center"/>
    </xf>
    <xf numFmtId="49" fontId="8" fillId="34" borderId="10" xfId="0" applyNumberFormat="1" applyFont="1" applyFill="1" applyBorder="1" applyAlignment="1">
      <alignment horizontal="center" vertical="center" wrapText="1"/>
    </xf>
    <xf numFmtId="0" fontId="8" fillId="34" borderId="10" xfId="0" applyFont="1" applyFill="1" applyBorder="1" applyAlignment="1">
      <alignment horizontal="center" vertical="center" wrapText="1"/>
    </xf>
    <xf numFmtId="0" fontId="15" fillId="34" borderId="0" xfId="0" applyFont="1" applyFill="1" applyAlignment="1">
      <alignment/>
    </xf>
    <xf numFmtId="2" fontId="19" fillId="34" borderId="10" xfId="0" applyNumberFormat="1" applyFont="1" applyFill="1" applyBorder="1" applyAlignment="1">
      <alignment horizontal="left" wrapText="1"/>
    </xf>
    <xf numFmtId="180" fontId="8" fillId="34" borderId="10" xfId="0" applyNumberFormat="1" applyFont="1" applyFill="1" applyBorder="1" applyAlignment="1">
      <alignment horizontal="center" vertical="center"/>
    </xf>
    <xf numFmtId="175" fontId="8" fillId="34" borderId="10" xfId="0" applyNumberFormat="1" applyFont="1" applyFill="1" applyBorder="1" applyAlignment="1">
      <alignment horizontal="center" vertical="center"/>
    </xf>
    <xf numFmtId="180" fontId="19" fillId="34" borderId="10" xfId="0" applyNumberFormat="1" applyFont="1" applyFill="1" applyBorder="1" applyAlignment="1">
      <alignment horizontal="center" vertical="center"/>
    </xf>
    <xf numFmtId="173" fontId="8" fillId="34" borderId="10" xfId="0" applyNumberFormat="1" applyFont="1" applyFill="1" applyBorder="1" applyAlignment="1">
      <alignment horizontal="center" vertical="center"/>
    </xf>
    <xf numFmtId="0" fontId="75" fillId="34" borderId="0" xfId="0" applyFont="1" applyFill="1" applyAlignment="1">
      <alignment/>
    </xf>
    <xf numFmtId="2" fontId="8" fillId="34" borderId="10" xfId="0" applyNumberFormat="1" applyFont="1" applyFill="1" applyBorder="1" applyAlignment="1">
      <alignment horizontal="center" vertical="center"/>
    </xf>
    <xf numFmtId="2" fontId="19" fillId="34" borderId="10" xfId="0" applyNumberFormat="1" applyFont="1" applyFill="1" applyBorder="1" applyAlignment="1">
      <alignment horizontal="left" vertical="center" wrapText="1"/>
    </xf>
    <xf numFmtId="2" fontId="19" fillId="34" borderId="10" xfId="0" applyNumberFormat="1" applyFont="1" applyFill="1" applyBorder="1" applyAlignment="1">
      <alignment horizontal="center" vertical="center"/>
    </xf>
    <xf numFmtId="49" fontId="34" fillId="0" borderId="10" xfId="0" applyNumberFormat="1"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10" xfId="0" applyFont="1" applyFill="1" applyBorder="1" applyAlignment="1">
      <alignment horizontal="center" vertical="center"/>
    </xf>
    <xf numFmtId="174" fontId="34" fillId="0" borderId="12" xfId="0" applyNumberFormat="1" applyFont="1" applyFill="1" applyBorder="1" applyAlignment="1">
      <alignment horizontal="center" vertical="center" wrapText="1"/>
    </xf>
    <xf numFmtId="180" fontId="34" fillId="0" borderId="12" xfId="0" applyNumberFormat="1" applyFont="1" applyFill="1" applyBorder="1" applyAlignment="1">
      <alignment horizontal="center" vertical="center" wrapText="1"/>
    </xf>
    <xf numFmtId="0" fontId="19" fillId="34" borderId="10" xfId="0" applyFont="1" applyFill="1" applyBorder="1" applyAlignment="1">
      <alignment horizontal="center" wrapText="1"/>
    </xf>
    <xf numFmtId="0" fontId="79" fillId="34" borderId="12" xfId="0" applyFont="1" applyFill="1" applyBorder="1" applyAlignment="1">
      <alignment vertical="center" wrapText="1"/>
    </xf>
    <xf numFmtId="0" fontId="79" fillId="34" borderId="10" xfId="0" applyFont="1" applyFill="1" applyBorder="1" applyAlignment="1">
      <alignment vertical="center" wrapText="1"/>
    </xf>
    <xf numFmtId="0" fontId="15" fillId="0" borderId="0" xfId="0" applyFont="1" applyAlignment="1">
      <alignment/>
    </xf>
    <xf numFmtId="0" fontId="8" fillId="34" borderId="10" xfId="0" applyFont="1" applyFill="1" applyBorder="1" applyAlignment="1">
      <alignment vertical="center" wrapText="1"/>
    </xf>
    <xf numFmtId="0" fontId="81" fillId="0" borderId="0" xfId="0" applyFont="1" applyAlignment="1">
      <alignment/>
    </xf>
    <xf numFmtId="0" fontId="81" fillId="0" borderId="0" xfId="0" applyFont="1" applyAlignment="1">
      <alignment horizontal="right"/>
    </xf>
    <xf numFmtId="49" fontId="75" fillId="34" borderId="0" xfId="0" applyNumberFormat="1" applyFont="1" applyFill="1" applyAlignment="1">
      <alignment/>
    </xf>
    <xf numFmtId="0" fontId="0" fillId="34" borderId="0" xfId="0" applyFont="1" applyFill="1" applyAlignment="1">
      <alignment horizontal="right"/>
    </xf>
    <xf numFmtId="0" fontId="82" fillId="34" borderId="0" xfId="0" applyFont="1" applyFill="1" applyAlignment="1">
      <alignment/>
    </xf>
    <xf numFmtId="0" fontId="8" fillId="34" borderId="10" xfId="0" applyFont="1" applyFill="1" applyBorder="1" applyAlignment="1">
      <alignment horizontal="center" vertical="center" wrapText="1"/>
    </xf>
    <xf numFmtId="0" fontId="9" fillId="34" borderId="12" xfId="0" applyFont="1" applyFill="1" applyBorder="1" applyAlignment="1">
      <alignment horizontal="center" vertical="center" wrapText="1"/>
    </xf>
    <xf numFmtId="0" fontId="8" fillId="34" borderId="12" xfId="0" applyFont="1" applyFill="1" applyBorder="1" applyAlignment="1">
      <alignment horizontal="center" vertical="center" wrapText="1"/>
    </xf>
    <xf numFmtId="0" fontId="83" fillId="34" borderId="10" xfId="0" applyFont="1" applyFill="1" applyBorder="1" applyAlignment="1">
      <alignment horizontal="center" vertical="center" wrapText="1"/>
    </xf>
    <xf numFmtId="49" fontId="9" fillId="34" borderId="12" xfId="0" applyNumberFormat="1" applyFont="1" applyFill="1" applyBorder="1" applyAlignment="1">
      <alignment horizontal="center" vertical="center"/>
    </xf>
    <xf numFmtId="0" fontId="9" fillId="34" borderId="10" xfId="0" applyFont="1" applyFill="1" applyBorder="1" applyAlignment="1">
      <alignment horizontal="center" vertical="center"/>
    </xf>
    <xf numFmtId="0" fontId="83" fillId="34" borderId="12" xfId="0" applyFont="1" applyFill="1" applyBorder="1" applyAlignment="1">
      <alignment horizontal="center" vertical="center" wrapText="1"/>
    </xf>
    <xf numFmtId="49" fontId="9" fillId="34" borderId="10" xfId="0" applyNumberFormat="1" applyFont="1" applyFill="1" applyBorder="1" applyAlignment="1">
      <alignment horizontal="center" vertical="center"/>
    </xf>
    <xf numFmtId="0" fontId="9" fillId="34" borderId="10" xfId="0" applyFont="1" applyFill="1" applyBorder="1" applyAlignment="1">
      <alignment horizontal="center" vertical="center" wrapText="1"/>
    </xf>
    <xf numFmtId="0" fontId="8" fillId="34" borderId="10" xfId="0" applyNumberFormat="1" applyFont="1" applyFill="1" applyBorder="1" applyAlignment="1">
      <alignment horizontal="center" vertical="center" wrapText="1"/>
    </xf>
    <xf numFmtId="0" fontId="9" fillId="34" borderId="10" xfId="0" applyFont="1" applyFill="1" applyBorder="1" applyAlignment="1">
      <alignment vertical="center" wrapText="1"/>
    </xf>
    <xf numFmtId="0" fontId="10" fillId="34" borderId="15" xfId="0" applyFont="1" applyFill="1" applyBorder="1" applyAlignment="1">
      <alignment horizontal="center" vertical="center" wrapText="1"/>
    </xf>
    <xf numFmtId="0" fontId="83" fillId="34" borderId="15" xfId="0" applyFont="1" applyFill="1" applyBorder="1" applyAlignment="1">
      <alignment horizontal="center" vertical="center" wrapText="1"/>
    </xf>
    <xf numFmtId="0" fontId="79" fillId="34"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49" fontId="9" fillId="34" borderId="15" xfId="0" applyNumberFormat="1" applyFont="1" applyFill="1" applyBorder="1" applyAlignment="1">
      <alignment horizontal="center" vertical="center"/>
    </xf>
    <xf numFmtId="0" fontId="9" fillId="34" borderId="15" xfId="0" applyFont="1" applyFill="1" applyBorder="1" applyAlignment="1">
      <alignment horizontal="center" vertical="center" wrapText="1"/>
    </xf>
    <xf numFmtId="0" fontId="9" fillId="34" borderId="15" xfId="0" applyFont="1" applyFill="1" applyBorder="1" applyAlignment="1">
      <alignment horizontal="center" vertical="center"/>
    </xf>
    <xf numFmtId="0" fontId="2" fillId="34" borderId="15" xfId="0" applyFont="1" applyFill="1" applyBorder="1" applyAlignment="1">
      <alignment horizontal="center" vertical="center"/>
    </xf>
    <xf numFmtId="0" fontId="8" fillId="34" borderId="15" xfId="0" applyFont="1" applyFill="1" applyBorder="1" applyAlignment="1">
      <alignment horizontal="center" vertical="center" wrapText="1"/>
    </xf>
    <xf numFmtId="0" fontId="84" fillId="34" borderId="15" xfId="0" applyFont="1" applyFill="1" applyBorder="1" applyAlignment="1">
      <alignment horizontal="center" vertical="center"/>
    </xf>
    <xf numFmtId="49" fontId="2" fillId="34" borderId="10" xfId="0" applyNumberFormat="1" applyFont="1" applyFill="1" applyBorder="1" applyAlignment="1">
      <alignment horizontal="center" vertical="center"/>
    </xf>
    <xf numFmtId="49" fontId="5" fillId="34" borderId="10" xfId="0" applyNumberFormat="1" applyFont="1" applyFill="1" applyBorder="1" applyAlignment="1">
      <alignment horizontal="center" vertical="center"/>
    </xf>
    <xf numFmtId="49" fontId="3" fillId="34" borderId="10" xfId="0" applyNumberFormat="1" applyFont="1" applyFill="1" applyBorder="1" applyAlignment="1">
      <alignment horizontal="center" vertical="center"/>
    </xf>
    <xf numFmtId="49" fontId="3" fillId="34" borderId="12" xfId="0" applyNumberFormat="1" applyFont="1" applyFill="1" applyBorder="1" applyAlignment="1">
      <alignment horizontal="center" vertical="center"/>
    </xf>
    <xf numFmtId="0" fontId="7" fillId="34" borderId="10" xfId="0" applyFont="1" applyFill="1" applyBorder="1" applyAlignment="1">
      <alignment horizontal="center" vertical="center" wrapText="1"/>
    </xf>
    <xf numFmtId="0" fontId="53" fillId="34" borderId="10" xfId="0" applyFont="1" applyFill="1" applyBorder="1" applyAlignment="1">
      <alignment/>
    </xf>
    <xf numFmtId="49" fontId="13" fillId="34" borderId="10" xfId="0" applyNumberFormat="1" applyFont="1" applyFill="1" applyBorder="1" applyAlignment="1">
      <alignment horizontal="center" vertical="center" wrapText="1"/>
    </xf>
    <xf numFmtId="0" fontId="15" fillId="34" borderId="10" xfId="0" applyFont="1" applyFill="1" applyBorder="1" applyAlignment="1">
      <alignment/>
    </xf>
    <xf numFmtId="0" fontId="10" fillId="34" borderId="0" xfId="0" applyFont="1" applyFill="1" applyAlignment="1">
      <alignment horizontal="center" vertical="center" wrapText="1"/>
    </xf>
    <xf numFmtId="0" fontId="84" fillId="34" borderId="10" xfId="0" applyFont="1" applyFill="1" applyBorder="1" applyAlignment="1">
      <alignment horizontal="justify" vertical="center"/>
    </xf>
    <xf numFmtId="0" fontId="10" fillId="34" borderId="10" xfId="0" applyFont="1" applyFill="1" applyBorder="1" applyAlignment="1">
      <alignment horizontal="left" vertical="center"/>
    </xf>
    <xf numFmtId="0" fontId="30" fillId="34" borderId="10" xfId="0" applyFont="1" applyFill="1" applyBorder="1" applyAlignment="1">
      <alignment/>
    </xf>
    <xf numFmtId="0" fontId="2" fillId="34" borderId="10" xfId="0" applyFont="1" applyFill="1" applyBorder="1" applyAlignment="1">
      <alignment wrapText="1"/>
    </xf>
    <xf numFmtId="0" fontId="10" fillId="34" borderId="13" xfId="0" applyFont="1" applyFill="1" applyBorder="1" applyAlignment="1">
      <alignment horizontal="left" vertical="center" wrapText="1"/>
    </xf>
    <xf numFmtId="0" fontId="10" fillId="34" borderId="14" xfId="0" applyFont="1" applyFill="1" applyBorder="1" applyAlignment="1">
      <alignment horizontal="left" vertical="center" wrapText="1"/>
    </xf>
    <xf numFmtId="49" fontId="8" fillId="34" borderId="14" xfId="0" applyNumberFormat="1" applyFont="1" applyFill="1" applyBorder="1" applyAlignment="1">
      <alignment horizontal="center" vertical="center" wrapText="1"/>
    </xf>
    <xf numFmtId="0" fontId="10" fillId="34" borderId="0" xfId="0" applyFont="1" applyFill="1" applyAlignment="1">
      <alignment vertical="center" wrapText="1"/>
    </xf>
    <xf numFmtId="49" fontId="8" fillId="34" borderId="12" xfId="0" applyNumberFormat="1" applyFont="1" applyFill="1" applyBorder="1" applyAlignment="1">
      <alignment horizontal="center" vertical="center" wrapText="1"/>
    </xf>
    <xf numFmtId="0" fontId="8" fillId="34" borderId="12" xfId="0" applyFont="1" applyFill="1" applyBorder="1" applyAlignment="1">
      <alignment horizontal="left" vertical="center" wrapText="1"/>
    </xf>
    <xf numFmtId="0" fontId="8" fillId="34" borderId="18" xfId="0" applyFont="1" applyFill="1" applyBorder="1" applyAlignment="1">
      <alignment horizontal="left" vertical="center" wrapText="1"/>
    </xf>
    <xf numFmtId="0" fontId="8" fillId="34" borderId="12" xfId="0" applyFont="1" applyFill="1" applyBorder="1" applyAlignment="1">
      <alignment vertical="center" wrapText="1"/>
    </xf>
    <xf numFmtId="14" fontId="8" fillId="34" borderId="10" xfId="0" applyNumberFormat="1" applyFont="1" applyFill="1" applyBorder="1" applyAlignment="1">
      <alignment horizontal="center" vertical="center" wrapText="1"/>
    </xf>
    <xf numFmtId="49" fontId="7" fillId="34" borderId="10" xfId="0" applyNumberFormat="1" applyFont="1" applyFill="1" applyBorder="1" applyAlignment="1">
      <alignment horizontal="center" vertical="center" wrapText="1"/>
    </xf>
    <xf numFmtId="0" fontId="8" fillId="34" borderId="10" xfId="0" applyFont="1" applyFill="1" applyBorder="1" applyAlignment="1">
      <alignment horizontal="justify" vertical="center"/>
    </xf>
    <xf numFmtId="0" fontId="85" fillId="34" borderId="0" xfId="0" applyFont="1" applyFill="1" applyAlignment="1">
      <alignment/>
    </xf>
    <xf numFmtId="0" fontId="0" fillId="34" borderId="10" xfId="0" applyFont="1" applyFill="1" applyBorder="1" applyAlignment="1">
      <alignment horizontal="center" vertical="center"/>
    </xf>
    <xf numFmtId="0" fontId="10" fillId="34" borderId="17" xfId="0" applyFont="1" applyFill="1" applyBorder="1" applyAlignment="1">
      <alignment vertical="center" wrapText="1"/>
    </xf>
    <xf numFmtId="0" fontId="10" fillId="34" borderId="10" xfId="0" applyFont="1" applyFill="1" applyBorder="1" applyAlignment="1">
      <alignment horizontal="center" vertical="top" wrapText="1"/>
    </xf>
    <xf numFmtId="49" fontId="8" fillId="34" borderId="12" xfId="0" applyNumberFormat="1" applyFont="1" applyFill="1" applyBorder="1" applyAlignment="1">
      <alignment horizontal="center" vertical="center"/>
    </xf>
    <xf numFmtId="0" fontId="15" fillId="34" borderId="12" xfId="0" applyFont="1" applyFill="1" applyBorder="1" applyAlignment="1">
      <alignment/>
    </xf>
    <xf numFmtId="0" fontId="10" fillId="34" borderId="0" xfId="0" applyFont="1" applyFill="1" applyAlignment="1">
      <alignment wrapText="1"/>
    </xf>
    <xf numFmtId="0" fontId="23" fillId="34" borderId="10" xfId="0" applyFont="1" applyFill="1" applyBorder="1" applyAlignment="1">
      <alignment/>
    </xf>
    <xf numFmtId="0" fontId="10" fillId="34" borderId="10" xfId="0" applyNumberFormat="1" applyFont="1" applyFill="1" applyBorder="1" applyAlignment="1">
      <alignment horizontal="center" vertical="center" wrapText="1"/>
    </xf>
    <xf numFmtId="0" fontId="35" fillId="34" borderId="10" xfId="0" applyFont="1" applyFill="1" applyBorder="1" applyAlignment="1">
      <alignment horizontal="center" vertical="center" wrapText="1"/>
    </xf>
    <xf numFmtId="0" fontId="15" fillId="34" borderId="0" xfId="0" applyFont="1" applyFill="1" applyAlignment="1">
      <alignment horizontal="right"/>
    </xf>
    <xf numFmtId="0" fontId="23" fillId="34" borderId="15" xfId="0" applyFont="1" applyFill="1" applyBorder="1" applyAlignment="1">
      <alignment horizontal="center" vertical="center"/>
    </xf>
    <xf numFmtId="1" fontId="19" fillId="34" borderId="10" xfId="0" applyNumberFormat="1" applyFont="1" applyFill="1" applyBorder="1" applyAlignment="1">
      <alignment horizontal="center" vertical="center"/>
    </xf>
    <xf numFmtId="2" fontId="19" fillId="34" borderId="10" xfId="0" applyNumberFormat="1" applyFont="1" applyFill="1" applyBorder="1" applyAlignment="1">
      <alignment horizontal="center" vertical="center" wrapText="1"/>
    </xf>
    <xf numFmtId="49" fontId="19" fillId="34" borderId="15" xfId="0" applyNumberFormat="1" applyFont="1" applyFill="1" applyBorder="1" applyAlignment="1">
      <alignment horizontal="center" vertical="center"/>
    </xf>
    <xf numFmtId="1" fontId="19" fillId="34" borderId="15" xfId="0" applyNumberFormat="1" applyFont="1" applyFill="1" applyBorder="1" applyAlignment="1">
      <alignment horizontal="center" vertical="center"/>
    </xf>
    <xf numFmtId="2" fontId="19" fillId="34" borderId="15" xfId="0" applyNumberFormat="1" applyFont="1" applyFill="1" applyBorder="1" applyAlignment="1">
      <alignment horizontal="center" vertical="center" wrapText="1"/>
    </xf>
    <xf numFmtId="0" fontId="19" fillId="34" borderId="10" xfId="0" applyNumberFormat="1" applyFont="1" applyFill="1" applyBorder="1" applyAlignment="1">
      <alignment horizontal="center" vertical="center"/>
    </xf>
    <xf numFmtId="2" fontId="19" fillId="34" borderId="15" xfId="0" applyNumberFormat="1" applyFont="1" applyFill="1" applyBorder="1" applyAlignment="1">
      <alignment horizontal="center" vertical="top" wrapText="1"/>
    </xf>
    <xf numFmtId="1" fontId="19" fillId="34" borderId="10" xfId="0" applyNumberFormat="1" applyFont="1" applyFill="1" applyBorder="1" applyAlignment="1">
      <alignment horizontal="center" vertical="center" wrapText="1"/>
    </xf>
    <xf numFmtId="4" fontId="8" fillId="34" borderId="10" xfId="0" applyNumberFormat="1" applyFont="1" applyFill="1" applyBorder="1" applyAlignment="1">
      <alignment horizontal="center" vertical="center"/>
    </xf>
    <xf numFmtId="2" fontId="19" fillId="34" borderId="10" xfId="0" applyNumberFormat="1" applyFont="1" applyFill="1" applyBorder="1" applyAlignment="1">
      <alignment horizontal="left" vertical="top" wrapText="1"/>
    </xf>
    <xf numFmtId="180" fontId="15" fillId="34" borderId="10" xfId="0" applyNumberFormat="1" applyFont="1" applyFill="1" applyBorder="1" applyAlignment="1">
      <alignment horizontal="center" vertical="center"/>
    </xf>
    <xf numFmtId="9" fontId="15" fillId="34" borderId="10" xfId="0" applyNumberFormat="1" applyFont="1" applyFill="1" applyBorder="1" applyAlignment="1">
      <alignment horizontal="center" vertical="center"/>
    </xf>
    <xf numFmtId="0" fontId="15" fillId="34" borderId="10" xfId="0" applyFont="1" applyFill="1" applyBorder="1" applyAlignment="1">
      <alignment horizontal="center"/>
    </xf>
    <xf numFmtId="2" fontId="19" fillId="34" borderId="10" xfId="57" applyNumberFormat="1" applyFont="1" applyFill="1" applyBorder="1" applyAlignment="1">
      <alignment horizontal="center" vertical="center"/>
    </xf>
    <xf numFmtId="0" fontId="19" fillId="34" borderId="10" xfId="0" applyFont="1" applyFill="1" applyBorder="1" applyAlignment="1">
      <alignment horizontal="center" vertical="center" wrapText="1"/>
    </xf>
    <xf numFmtId="2" fontId="10" fillId="34" borderId="10" xfId="0" applyNumberFormat="1" applyFont="1" applyFill="1" applyBorder="1" applyAlignment="1">
      <alignment horizontal="center" vertical="center"/>
    </xf>
    <xf numFmtId="2" fontId="19" fillId="34" borderId="15" xfId="0" applyNumberFormat="1" applyFont="1" applyFill="1" applyBorder="1" applyAlignment="1">
      <alignment horizontal="center" vertical="center"/>
    </xf>
    <xf numFmtId="2" fontId="10" fillId="34" borderId="15" xfId="0" applyNumberFormat="1" applyFont="1" applyFill="1" applyBorder="1" applyAlignment="1">
      <alignment horizontal="center" vertical="center"/>
    </xf>
    <xf numFmtId="0" fontId="19" fillId="34" borderId="15" xfId="0" applyFont="1" applyFill="1" applyBorder="1" applyAlignment="1">
      <alignment horizontal="center" vertical="center" wrapText="1"/>
    </xf>
    <xf numFmtId="2" fontId="29" fillId="34" borderId="10" xfId="0" applyNumberFormat="1" applyFont="1" applyFill="1" applyBorder="1" applyAlignment="1">
      <alignment horizontal="center" vertical="center"/>
    </xf>
    <xf numFmtId="0" fontId="18" fillId="0" borderId="10" xfId="0" applyFont="1" applyBorder="1" applyAlignment="1">
      <alignment horizontal="center" vertical="center"/>
    </xf>
    <xf numFmtId="0" fontId="18" fillId="0" borderId="10" xfId="0" applyFont="1" applyBorder="1" applyAlignment="1">
      <alignment vertical="center"/>
    </xf>
    <xf numFmtId="14" fontId="18" fillId="0" borderId="10" xfId="0" applyNumberFormat="1" applyFont="1" applyBorder="1" applyAlignment="1">
      <alignment horizontal="center" vertical="center"/>
    </xf>
    <xf numFmtId="0" fontId="18" fillId="0" borderId="10" xfId="0" applyFont="1" applyBorder="1" applyAlignment="1">
      <alignment wrapText="1"/>
    </xf>
    <xf numFmtId="0" fontId="17" fillId="0" borderId="0" xfId="0" applyFont="1" applyBorder="1" applyAlignment="1">
      <alignment horizontal="center"/>
    </xf>
    <xf numFmtId="0" fontId="18" fillId="0" borderId="10" xfId="0" applyFont="1" applyBorder="1" applyAlignment="1">
      <alignment horizontal="center"/>
    </xf>
    <xf numFmtId="0" fontId="18" fillId="0" borderId="10" xfId="0" applyFont="1" applyBorder="1" applyAlignment="1">
      <alignment horizontal="center" wrapText="1"/>
    </xf>
    <xf numFmtId="174" fontId="34" fillId="0" borderId="10" xfId="0" applyNumberFormat="1" applyFont="1" applyFill="1" applyBorder="1" applyAlignment="1">
      <alignment horizontal="center" vertical="center" wrapText="1"/>
    </xf>
    <xf numFmtId="0" fontId="84" fillId="34" borderId="10" xfId="0" applyFont="1" applyFill="1" applyBorder="1" applyAlignment="1">
      <alignment horizontal="center" vertical="center" wrapText="1"/>
    </xf>
    <xf numFmtId="0" fontId="21" fillId="0" borderId="0" xfId="42" applyFont="1" applyBorder="1" applyAlignment="1">
      <alignment horizontal="center" vertical="center"/>
    </xf>
    <xf numFmtId="0" fontId="0" fillId="0" borderId="0" xfId="0" applyAlignment="1">
      <alignment horizontal="center" vertical="center"/>
    </xf>
    <xf numFmtId="0" fontId="18" fillId="0" borderId="0" xfId="42" applyFont="1" applyBorder="1" applyAlignment="1">
      <alignment horizontal="left" vertical="center" wrapText="1"/>
    </xf>
    <xf numFmtId="0" fontId="0" fillId="0" borderId="0" xfId="0" applyAlignment="1">
      <alignment horizontal="left" vertical="center" wrapText="1"/>
    </xf>
    <xf numFmtId="0" fontId="18" fillId="0" borderId="0" xfId="42" applyFont="1" applyBorder="1" applyAlignment="1">
      <alignment horizontal="left" wrapText="1"/>
    </xf>
    <xf numFmtId="0" fontId="0" fillId="0" borderId="0" xfId="0" applyAlignment="1">
      <alignment horizontal="left" wrapText="1"/>
    </xf>
    <xf numFmtId="0" fontId="17" fillId="0" borderId="0" xfId="0" applyFont="1" applyFill="1" applyAlignment="1">
      <alignment horizontal="center" wrapText="1"/>
    </xf>
    <xf numFmtId="0" fontId="18" fillId="0" borderId="0" xfId="0" applyFont="1" applyFill="1" applyAlignment="1">
      <alignment horizontal="center" wrapText="1"/>
    </xf>
    <xf numFmtId="0" fontId="11" fillId="0" borderId="12" xfId="0" applyFont="1" applyFill="1" applyBorder="1" applyAlignment="1">
      <alignment horizontal="center" vertical="center"/>
    </xf>
    <xf numFmtId="0" fontId="0" fillId="0" borderId="15" xfId="0" applyBorder="1" applyAlignment="1">
      <alignment horizontal="center" vertical="center"/>
    </xf>
    <xf numFmtId="49" fontId="11" fillId="0" borderId="12" xfId="0" applyNumberFormat="1" applyFont="1" applyFill="1" applyBorder="1" applyAlignment="1">
      <alignment horizontal="center" vertical="center"/>
    </xf>
    <xf numFmtId="49" fontId="9" fillId="0" borderId="12" xfId="0" applyNumberFormat="1" applyFont="1" applyFill="1" applyBorder="1" applyAlignment="1">
      <alignment horizontal="center" vertical="center"/>
    </xf>
    <xf numFmtId="49" fontId="10" fillId="0" borderId="12" xfId="0" applyNumberFormat="1" applyFont="1" applyFill="1" applyBorder="1" applyAlignment="1">
      <alignment horizontal="center" vertical="center" wrapText="1"/>
    </xf>
    <xf numFmtId="0" fontId="0" fillId="0" borderId="15" xfId="0" applyBorder="1" applyAlignment="1">
      <alignment horizontal="center" vertical="center" wrapText="1"/>
    </xf>
    <xf numFmtId="0" fontId="0" fillId="0" borderId="16" xfId="0" applyFill="1" applyBorder="1" applyAlignment="1">
      <alignment horizontal="center" vertical="center"/>
    </xf>
    <xf numFmtId="0" fontId="0" fillId="0" borderId="15" xfId="0" applyFill="1" applyBorder="1" applyAlignment="1">
      <alignment horizontal="center" vertical="center"/>
    </xf>
    <xf numFmtId="0" fontId="9" fillId="0" borderId="12" xfId="0" applyFont="1" applyFill="1" applyBorder="1" applyAlignment="1">
      <alignment horizontal="left" vertical="center" wrapText="1"/>
    </xf>
    <xf numFmtId="0" fontId="0" fillId="0" borderId="15" xfId="0" applyBorder="1" applyAlignment="1">
      <alignment horizontal="left" vertical="center" wrapText="1"/>
    </xf>
    <xf numFmtId="0" fontId="9" fillId="0" borderId="12" xfId="0" applyFont="1" applyFill="1" applyBorder="1" applyAlignment="1">
      <alignment horizontal="center" vertical="center" wrapText="1"/>
    </xf>
    <xf numFmtId="0" fontId="9" fillId="0" borderId="12" xfId="0" applyFont="1" applyFill="1" applyBorder="1" applyAlignment="1">
      <alignment vertical="center" wrapText="1"/>
    </xf>
    <xf numFmtId="0" fontId="0" fillId="0" borderId="15" xfId="0" applyBorder="1" applyAlignment="1">
      <alignment vertical="center" wrapText="1"/>
    </xf>
    <xf numFmtId="0" fontId="5" fillId="0" borderId="12" xfId="0" applyFont="1" applyFill="1" applyBorder="1" applyAlignment="1">
      <alignment horizontal="left" vertical="center" wrapText="1"/>
    </xf>
    <xf numFmtId="49" fontId="24" fillId="0" borderId="10" xfId="0" applyNumberFormat="1" applyFont="1" applyFill="1" applyBorder="1" applyAlignment="1">
      <alignment horizontal="center" vertical="center"/>
    </xf>
    <xf numFmtId="49" fontId="13" fillId="0" borderId="10" xfId="0" applyNumberFormat="1" applyFont="1" applyFill="1" applyBorder="1" applyAlignment="1">
      <alignment horizontal="center" vertical="center"/>
    </xf>
    <xf numFmtId="0" fontId="7" fillId="0" borderId="10" xfId="0" applyFont="1" applyFill="1" applyBorder="1" applyAlignment="1">
      <alignment horizontal="left" vertical="center" wrapText="1"/>
    </xf>
    <xf numFmtId="49" fontId="11" fillId="0" borderId="12"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xf>
    <xf numFmtId="49" fontId="5" fillId="0" borderId="16" xfId="0" applyNumberFormat="1" applyFont="1" applyFill="1" applyBorder="1" applyAlignment="1">
      <alignment horizontal="center" vertical="center"/>
    </xf>
    <xf numFmtId="49" fontId="5" fillId="0" borderId="15"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0" fontId="5" fillId="0" borderId="12" xfId="0" applyFont="1" applyFill="1" applyBorder="1" applyAlignment="1">
      <alignment vertical="center" wrapText="1"/>
    </xf>
    <xf numFmtId="0" fontId="79" fillId="0" borderId="16" xfId="0" applyFont="1" applyBorder="1" applyAlignment="1">
      <alignment vertical="center" wrapText="1"/>
    </xf>
    <xf numFmtId="0" fontId="79" fillId="0" borderId="15" xfId="0" applyFont="1" applyBorder="1" applyAlignment="1">
      <alignment vertical="center" wrapText="1"/>
    </xf>
    <xf numFmtId="0" fontId="79" fillId="0" borderId="10" xfId="0" applyFont="1" applyFill="1" applyBorder="1" applyAlignment="1">
      <alignment horizontal="left" vertical="center" wrapText="1"/>
    </xf>
    <xf numFmtId="0" fontId="79" fillId="0" borderId="12" xfId="0" applyFont="1" applyFill="1" applyBorder="1" applyAlignment="1">
      <alignment horizontal="center" vertical="center"/>
    </xf>
    <xf numFmtId="0" fontId="79" fillId="0" borderId="16" xfId="0" applyFont="1" applyFill="1" applyBorder="1" applyAlignment="1">
      <alignment horizontal="center" vertical="center"/>
    </xf>
    <xf numFmtId="49" fontId="79" fillId="0" borderId="12" xfId="0" applyNumberFormat="1" applyFont="1" applyFill="1" applyBorder="1" applyAlignment="1">
      <alignment horizontal="center" vertical="center"/>
    </xf>
    <xf numFmtId="49" fontId="79" fillId="0" borderId="16" xfId="0" applyNumberFormat="1" applyFont="1" applyFill="1" applyBorder="1" applyAlignment="1">
      <alignment horizontal="center" vertical="center"/>
    </xf>
    <xf numFmtId="0" fontId="5" fillId="0" borderId="12" xfId="0" applyFont="1" applyFill="1" applyBorder="1" applyAlignment="1">
      <alignment horizontal="center" vertical="center"/>
    </xf>
    <xf numFmtId="0" fontId="0" fillId="0" borderId="16" xfId="0" applyBorder="1" applyAlignment="1">
      <alignment vertical="center" wrapText="1"/>
    </xf>
    <xf numFmtId="0" fontId="5" fillId="0" borderId="16" xfId="0" applyFont="1" applyFill="1" applyBorder="1" applyAlignment="1">
      <alignment horizontal="left" vertical="center" wrapText="1"/>
    </xf>
    <xf numFmtId="0" fontId="0" fillId="0" borderId="16" xfId="0" applyFill="1" applyBorder="1" applyAlignment="1">
      <alignment horizontal="left" vertical="center" wrapText="1"/>
    </xf>
    <xf numFmtId="0" fontId="0" fillId="0" borderId="15" xfId="0" applyFill="1" applyBorder="1" applyAlignment="1">
      <alignment horizontal="left" vertical="center" wrapText="1"/>
    </xf>
    <xf numFmtId="49" fontId="9" fillId="0" borderId="16" xfId="0" applyNumberFormat="1" applyFont="1" applyFill="1" applyBorder="1" applyAlignment="1">
      <alignment horizontal="center" vertical="center"/>
    </xf>
    <xf numFmtId="0" fontId="6" fillId="0" borderId="10" xfId="0" applyFont="1" applyFill="1" applyBorder="1" applyAlignment="1">
      <alignment vertical="center" wrapText="1"/>
    </xf>
    <xf numFmtId="49" fontId="0" fillId="0" borderId="12" xfId="0" applyNumberFormat="1" applyFill="1" applyBorder="1" applyAlignment="1">
      <alignment/>
    </xf>
    <xf numFmtId="0" fontId="0" fillId="0" borderId="15" xfId="0" applyFill="1" applyBorder="1" applyAlignment="1">
      <alignment/>
    </xf>
    <xf numFmtId="49" fontId="6" fillId="0" borderId="12" xfId="0" applyNumberFormat="1" applyFont="1" applyFill="1" applyBorder="1" applyAlignment="1">
      <alignment horizontal="center" vertical="center"/>
    </xf>
    <xf numFmtId="49" fontId="6" fillId="0" borderId="16" xfId="0" applyNumberFormat="1" applyFont="1" applyFill="1" applyBorder="1" applyAlignment="1">
      <alignment horizontal="center" vertical="center"/>
    </xf>
    <xf numFmtId="0" fontId="0" fillId="0" borderId="12" xfId="0" applyFill="1" applyBorder="1" applyAlignment="1">
      <alignment horizontal="center" vertical="center"/>
    </xf>
    <xf numFmtId="0" fontId="9" fillId="0" borderId="16" xfId="0" applyFont="1" applyFill="1" applyBorder="1" applyAlignment="1">
      <alignment horizontal="left" vertical="center" wrapText="1"/>
    </xf>
    <xf numFmtId="0" fontId="6" fillId="0" borderId="12" xfId="0" applyFont="1" applyFill="1" applyBorder="1" applyAlignment="1">
      <alignment vertical="center" wrapText="1"/>
    </xf>
    <xf numFmtId="0" fontId="6" fillId="0" borderId="16" xfId="0" applyFont="1" applyFill="1" applyBorder="1" applyAlignment="1">
      <alignment vertical="center" wrapText="1"/>
    </xf>
    <xf numFmtId="0" fontId="0" fillId="0" borderId="15" xfId="0" applyFill="1" applyBorder="1" applyAlignment="1">
      <alignment vertical="center" wrapText="1"/>
    </xf>
    <xf numFmtId="49" fontId="10" fillId="0" borderId="16" xfId="0" applyNumberFormat="1"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49" fontId="78" fillId="0" borderId="12" xfId="0" applyNumberFormat="1" applyFont="1" applyFill="1" applyBorder="1" applyAlignment="1">
      <alignment horizontal="center" vertical="center"/>
    </xf>
    <xf numFmtId="49" fontId="78" fillId="0" borderId="15" xfId="0" applyNumberFormat="1" applyFont="1" applyFill="1" applyBorder="1" applyAlignment="1">
      <alignment horizontal="center" vertical="center"/>
    </xf>
    <xf numFmtId="49" fontId="10" fillId="0" borderId="15" xfId="0" applyNumberFormat="1"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5" xfId="0" applyFont="1" applyFill="1" applyBorder="1" applyAlignment="1">
      <alignment horizontal="center" vertical="center" wrapText="1"/>
    </xf>
    <xf numFmtId="49" fontId="9" fillId="0" borderId="15" xfId="0" applyNumberFormat="1" applyFont="1" applyFill="1" applyBorder="1" applyAlignment="1">
      <alignment horizontal="center" vertical="center"/>
    </xf>
    <xf numFmtId="0" fontId="5" fillId="0" borderId="16" xfId="0" applyFont="1" applyFill="1" applyBorder="1" applyAlignment="1">
      <alignment horizontal="center" vertical="center"/>
    </xf>
    <xf numFmtId="49" fontId="6" fillId="0" borderId="15"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0" fontId="0" fillId="0" borderId="16" xfId="0" applyBorder="1" applyAlignment="1">
      <alignment horizontal="center" vertical="center" wrapText="1"/>
    </xf>
    <xf numFmtId="4" fontId="6" fillId="0" borderId="10" xfId="0" applyNumberFormat="1" applyFont="1" applyFill="1" applyBorder="1" applyAlignment="1">
      <alignment horizontal="center" vertical="center" wrapText="1"/>
    </xf>
    <xf numFmtId="4" fontId="0" fillId="0" borderId="10" xfId="0" applyNumberFormat="1" applyFont="1" applyFill="1" applyBorder="1" applyAlignment="1">
      <alignment horizontal="center" vertical="center"/>
    </xf>
    <xf numFmtId="0" fontId="6"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173" fontId="6" fillId="0" borderId="10" xfId="0" applyNumberFormat="1" applyFont="1" applyFill="1" applyBorder="1" applyAlignment="1">
      <alignment horizontal="center" vertical="center" wrapText="1"/>
    </xf>
    <xf numFmtId="173" fontId="0" fillId="0" borderId="10" xfId="0" applyNumberFormat="1" applyFont="1" applyFill="1" applyBorder="1" applyAlignment="1">
      <alignment horizontal="center" vertical="center"/>
    </xf>
    <xf numFmtId="0" fontId="0" fillId="0" borderId="10" xfId="0" applyFont="1" applyFill="1" applyBorder="1" applyAlignment="1">
      <alignment/>
    </xf>
    <xf numFmtId="0" fontId="9" fillId="0" borderId="12" xfId="0" applyFont="1" applyFill="1" applyBorder="1" applyAlignment="1">
      <alignment horizontal="center" vertical="center"/>
    </xf>
    <xf numFmtId="0" fontId="0" fillId="0" borderId="16" xfId="0" applyFont="1" applyFill="1" applyBorder="1" applyAlignment="1">
      <alignment horizontal="center" vertical="center"/>
    </xf>
    <xf numFmtId="49" fontId="0" fillId="0" borderId="12" xfId="0" applyNumberFormat="1" applyFill="1" applyBorder="1" applyAlignment="1">
      <alignment vertical="center"/>
    </xf>
    <xf numFmtId="0" fontId="0" fillId="0" borderId="16" xfId="0" applyFill="1" applyBorder="1" applyAlignment="1">
      <alignment vertical="center"/>
    </xf>
    <xf numFmtId="0" fontId="17" fillId="0" borderId="0" xfId="42" applyFont="1" applyBorder="1" applyAlignment="1">
      <alignment horizontal="center" vertical="center" wrapText="1"/>
    </xf>
    <xf numFmtId="0" fontId="5" fillId="0" borderId="17" xfId="0" applyFont="1" applyFill="1" applyBorder="1" applyAlignment="1">
      <alignment horizontal="center" vertical="center" wrapText="1"/>
    </xf>
    <xf numFmtId="0" fontId="0" fillId="0" borderId="19" xfId="0" applyFill="1" applyBorder="1" applyAlignment="1">
      <alignment horizontal="center" vertical="center" wrapText="1"/>
    </xf>
    <xf numFmtId="0" fontId="0" fillId="0" borderId="14" xfId="0" applyFill="1" applyBorder="1" applyAlignment="1">
      <alignment horizontal="center" vertical="center" wrapText="1"/>
    </xf>
    <xf numFmtId="0" fontId="5" fillId="0" borderId="10" xfId="0" applyFont="1" applyFill="1" applyBorder="1" applyAlignment="1">
      <alignment horizontal="center" vertical="center" wrapText="1"/>
    </xf>
    <xf numFmtId="0" fontId="0" fillId="0" borderId="0" xfId="0" applyFont="1" applyAlignment="1">
      <alignment horizontal="left" vertical="center" wrapText="1"/>
    </xf>
    <xf numFmtId="0" fontId="6" fillId="0" borderId="12"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19" fillId="0" borderId="12" xfId="0" applyFont="1" applyFill="1" applyBorder="1" applyAlignment="1">
      <alignment horizontal="left" vertical="center" wrapText="1"/>
    </xf>
    <xf numFmtId="0" fontId="5" fillId="0" borderId="16" xfId="0" applyFont="1" applyFill="1" applyBorder="1" applyAlignment="1">
      <alignment vertical="center" wrapText="1"/>
    </xf>
    <xf numFmtId="0" fontId="6" fillId="0" borderId="12" xfId="0" applyNumberFormat="1" applyFont="1" applyFill="1" applyBorder="1" applyAlignment="1">
      <alignment horizontal="center" vertical="center" wrapText="1"/>
    </xf>
    <xf numFmtId="49" fontId="6" fillId="0" borderId="16" xfId="0" applyNumberFormat="1" applyFont="1" applyFill="1" applyBorder="1" applyAlignment="1">
      <alignment horizontal="center" vertical="center" wrapText="1"/>
    </xf>
    <xf numFmtId="0" fontId="0" fillId="0" borderId="16" xfId="0" applyBorder="1" applyAlignment="1">
      <alignment horizontal="left" vertical="center" wrapText="1"/>
    </xf>
    <xf numFmtId="0" fontId="10" fillId="0" borderId="12" xfId="0" applyFont="1" applyFill="1" applyBorder="1" applyAlignment="1">
      <alignment horizontal="center" vertical="center" wrapText="1"/>
    </xf>
    <xf numFmtId="0" fontId="78" fillId="0" borderId="12" xfId="0" applyFont="1" applyFill="1" applyBorder="1" applyAlignment="1">
      <alignment horizontal="left" vertical="center" wrapText="1"/>
    </xf>
    <xf numFmtId="0" fontId="78" fillId="0" borderId="15" xfId="0" applyFont="1" applyFill="1" applyBorder="1" applyAlignment="1">
      <alignment horizontal="left" vertical="center" wrapText="1"/>
    </xf>
    <xf numFmtId="49" fontId="10" fillId="0" borderId="10" xfId="0" applyNumberFormat="1" applyFont="1" applyFill="1" applyBorder="1" applyAlignment="1">
      <alignment horizontal="center" vertical="center" wrapText="1"/>
    </xf>
    <xf numFmtId="0" fontId="5" fillId="0" borderId="15" xfId="0" applyFont="1" applyFill="1" applyBorder="1" applyAlignment="1">
      <alignment horizontal="left" vertical="center" wrapText="1"/>
    </xf>
    <xf numFmtId="0" fontId="5" fillId="0" borderId="15" xfId="0" applyFont="1" applyFill="1" applyBorder="1" applyAlignment="1">
      <alignment horizontal="center" vertical="center"/>
    </xf>
    <xf numFmtId="49" fontId="6" fillId="0" borderId="12"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0" fontId="6" fillId="0" borderId="15" xfId="0" applyFont="1" applyFill="1" applyBorder="1" applyAlignment="1">
      <alignment horizontal="left" vertical="center" wrapText="1"/>
    </xf>
    <xf numFmtId="49" fontId="7" fillId="0" borderId="10" xfId="0" applyNumberFormat="1" applyFont="1" applyFill="1" applyBorder="1" applyAlignment="1">
      <alignment horizontal="center" vertical="center"/>
    </xf>
    <xf numFmtId="0" fontId="7" fillId="0" borderId="10" xfId="0" applyFont="1" applyFill="1" applyBorder="1" applyAlignment="1">
      <alignment vertical="center" wrapText="1"/>
    </xf>
    <xf numFmtId="0" fontId="3" fillId="0" borderId="10" xfId="0" applyFont="1" applyFill="1" applyBorder="1" applyAlignment="1">
      <alignment horizontal="center" vertical="center" wrapText="1"/>
    </xf>
    <xf numFmtId="0" fontId="17" fillId="0" borderId="0" xfId="0" applyFont="1" applyFill="1" applyAlignment="1">
      <alignment horizontal="center" vertical="center" wrapText="1"/>
    </xf>
    <xf numFmtId="0" fontId="86" fillId="0" borderId="0" xfId="0" applyFont="1" applyAlignment="1">
      <alignment horizontal="center" vertical="center" wrapText="1"/>
    </xf>
    <xf numFmtId="0" fontId="25" fillId="0" borderId="10" xfId="0" applyFont="1" applyFill="1" applyBorder="1" applyAlignment="1">
      <alignment horizontal="center" vertical="center" wrapText="1"/>
    </xf>
    <xf numFmtId="0" fontId="16" fillId="33" borderId="10" xfId="0" applyFont="1" applyFill="1" applyBorder="1" applyAlignment="1">
      <alignment horizontal="center" vertical="center" wrapText="1"/>
    </xf>
    <xf numFmtId="0" fontId="7" fillId="0" borderId="12"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3" fillId="33" borderId="10" xfId="0" applyFont="1" applyFill="1" applyBorder="1" applyAlignment="1">
      <alignment horizontal="center" vertical="center" wrapText="1"/>
    </xf>
    <xf numFmtId="0" fontId="7" fillId="0" borderId="12" xfId="0" applyFont="1" applyFill="1" applyBorder="1" applyAlignment="1">
      <alignment vertical="center" wrapText="1"/>
    </xf>
    <xf numFmtId="0" fontId="7" fillId="0" borderId="16" xfId="0" applyFont="1" applyFill="1" applyBorder="1" applyAlignment="1">
      <alignment vertical="center" wrapText="1"/>
    </xf>
    <xf numFmtId="0" fontId="0" fillId="0" borderId="10" xfId="0" applyFill="1" applyBorder="1" applyAlignment="1">
      <alignment/>
    </xf>
    <xf numFmtId="0" fontId="15" fillId="0" borderId="10" xfId="0" applyFont="1" applyFill="1" applyBorder="1" applyAlignment="1">
      <alignment/>
    </xf>
    <xf numFmtId="0" fontId="7" fillId="0" borderId="10" xfId="0" applyFont="1" applyFill="1" applyBorder="1" applyAlignment="1">
      <alignment horizontal="left" vertical="top" wrapText="1"/>
    </xf>
    <xf numFmtId="0" fontId="15" fillId="0" borderId="10" xfId="0" applyFont="1" applyFill="1" applyBorder="1" applyAlignment="1">
      <alignment horizontal="left" vertical="top" wrapText="1"/>
    </xf>
    <xf numFmtId="0" fontId="7" fillId="34" borderId="17" xfId="0" applyFont="1" applyFill="1" applyBorder="1" applyAlignment="1">
      <alignment horizontal="center" vertical="center" wrapText="1"/>
    </xf>
    <xf numFmtId="0" fontId="0" fillId="0" borderId="19" xfId="0" applyBorder="1" applyAlignment="1">
      <alignment horizontal="center" vertical="center" wrapText="1"/>
    </xf>
    <xf numFmtId="0" fontId="0" fillId="0" borderId="14" xfId="0" applyBorder="1" applyAlignment="1">
      <alignment horizontal="center" vertical="center" wrapText="1"/>
    </xf>
    <xf numFmtId="0" fontId="4" fillId="34" borderId="17" xfId="0" applyFont="1" applyFill="1" applyBorder="1" applyAlignment="1">
      <alignment horizontal="center" vertical="center" wrapText="1"/>
    </xf>
    <xf numFmtId="0" fontId="67" fillId="0" borderId="19" xfId="0" applyFont="1" applyBorder="1" applyAlignment="1">
      <alignment horizontal="center" vertical="center" wrapText="1"/>
    </xf>
    <xf numFmtId="0" fontId="67" fillId="0" borderId="14" xfId="0" applyFont="1" applyBorder="1" applyAlignment="1">
      <alignment horizontal="center" vertical="center" wrapText="1"/>
    </xf>
    <xf numFmtId="0" fontId="8" fillId="34" borderId="10" xfId="0" applyFont="1" applyFill="1" applyBorder="1" applyAlignment="1">
      <alignment horizontal="center" vertical="center" wrapText="1"/>
    </xf>
    <xf numFmtId="0" fontId="7" fillId="34" borderId="19" xfId="0" applyFont="1" applyFill="1" applyBorder="1" applyAlignment="1">
      <alignment horizontal="center" vertical="center" wrapText="1"/>
    </xf>
    <xf numFmtId="0" fontId="7" fillId="34" borderId="14" xfId="0" applyFont="1" applyFill="1" applyBorder="1" applyAlignment="1">
      <alignment horizontal="center" vertical="center" wrapText="1"/>
    </xf>
    <xf numFmtId="0" fontId="10" fillId="34" borderId="10" xfId="0" applyFont="1" applyFill="1" applyBorder="1" applyAlignment="1">
      <alignment horizontal="center" vertical="center"/>
    </xf>
    <xf numFmtId="0" fontId="10" fillId="34" borderId="10" xfId="0" applyFont="1" applyFill="1" applyBorder="1" applyAlignment="1">
      <alignment horizontal="center" vertical="center" wrapText="1"/>
    </xf>
    <xf numFmtId="0" fontId="83" fillId="34" borderId="10" xfId="0" applyFont="1" applyFill="1" applyBorder="1" applyAlignment="1">
      <alignment horizontal="center" vertical="center" wrapText="1"/>
    </xf>
    <xf numFmtId="0" fontId="13" fillId="34" borderId="17" xfId="0" applyFont="1" applyFill="1" applyBorder="1" applyAlignment="1">
      <alignment horizontal="center" vertical="center" wrapText="1"/>
    </xf>
    <xf numFmtId="0" fontId="13" fillId="34" borderId="19" xfId="0" applyFont="1" applyFill="1" applyBorder="1" applyAlignment="1">
      <alignment horizontal="center" vertical="center" wrapText="1"/>
    </xf>
    <xf numFmtId="0" fontId="13" fillId="34" borderId="14" xfId="0" applyFont="1" applyFill="1" applyBorder="1" applyAlignment="1">
      <alignment horizontal="center" vertical="center" wrapText="1"/>
    </xf>
    <xf numFmtId="0" fontId="29" fillId="34" borderId="17" xfId="0" applyFont="1" applyFill="1" applyBorder="1" applyAlignment="1">
      <alignment horizontal="center" vertical="center" wrapText="1"/>
    </xf>
    <xf numFmtId="0" fontId="29" fillId="34" borderId="19" xfId="0" applyFont="1" applyFill="1" applyBorder="1" applyAlignment="1">
      <alignment horizontal="center" vertical="center" wrapText="1"/>
    </xf>
    <xf numFmtId="0" fontId="53" fillId="34" borderId="19" xfId="0" applyFont="1" applyFill="1" applyBorder="1" applyAlignment="1">
      <alignment horizontal="center" vertical="center" wrapText="1"/>
    </xf>
    <xf numFmtId="0" fontId="53" fillId="34" borderId="14" xfId="0" applyFont="1" applyFill="1" applyBorder="1" applyAlignment="1">
      <alignment horizontal="center" vertical="center" wrapText="1"/>
    </xf>
    <xf numFmtId="49" fontId="3" fillId="34" borderId="12" xfId="0" applyNumberFormat="1" applyFont="1" applyFill="1" applyBorder="1" applyAlignment="1">
      <alignment horizontal="center" vertical="center" wrapText="1"/>
    </xf>
    <xf numFmtId="0" fontId="0" fillId="34" borderId="15" xfId="0" applyFont="1" applyFill="1" applyBorder="1" applyAlignment="1">
      <alignment horizontal="center" vertical="center" wrapText="1"/>
    </xf>
    <xf numFmtId="0" fontId="87" fillId="34" borderId="0" xfId="0" applyFont="1" applyFill="1" applyAlignment="1">
      <alignment wrapText="1"/>
    </xf>
    <xf numFmtId="0" fontId="86" fillId="34" borderId="0" xfId="0" applyFont="1" applyFill="1" applyAlignment="1">
      <alignment wrapText="1"/>
    </xf>
    <xf numFmtId="0" fontId="0" fillId="34" borderId="0" xfId="0" applyFont="1" applyFill="1" applyAlignment="1">
      <alignment wrapText="1"/>
    </xf>
    <xf numFmtId="0" fontId="87" fillId="34" borderId="11" xfId="0" applyFont="1" applyFill="1" applyBorder="1" applyAlignment="1">
      <alignment horizontal="center" wrapText="1"/>
    </xf>
    <xf numFmtId="0" fontId="86" fillId="34" borderId="11" xfId="0" applyFont="1" applyFill="1" applyBorder="1" applyAlignment="1">
      <alignment wrapText="1"/>
    </xf>
    <xf numFmtId="0" fontId="0" fillId="34" borderId="11" xfId="0" applyFont="1" applyFill="1" applyBorder="1" applyAlignment="1">
      <alignment wrapText="1"/>
    </xf>
    <xf numFmtId="0" fontId="87" fillId="34" borderId="0" xfId="42" applyFont="1" applyFill="1" applyBorder="1" applyAlignment="1">
      <alignment horizontal="left" vertical="center" wrapText="1"/>
    </xf>
    <xf numFmtId="0" fontId="0" fillId="34" borderId="0" xfId="0" applyFont="1" applyFill="1" applyAlignment="1">
      <alignment horizontal="left" vertical="center" wrapText="1"/>
    </xf>
    <xf numFmtId="0" fontId="9" fillId="34" borderId="10" xfId="0" applyFont="1" applyFill="1" applyBorder="1" applyAlignment="1">
      <alignment horizontal="center" vertical="center" wrapText="1"/>
    </xf>
    <xf numFmtId="49" fontId="9" fillId="34" borderId="10" xfId="0" applyNumberFormat="1" applyFont="1" applyFill="1" applyBorder="1" applyAlignment="1">
      <alignment horizontal="center" vertical="center"/>
    </xf>
    <xf numFmtId="0" fontId="9" fillId="34" borderId="10" xfId="0" applyFont="1" applyFill="1" applyBorder="1" applyAlignment="1">
      <alignment horizontal="center" vertical="center"/>
    </xf>
    <xf numFmtId="49" fontId="26" fillId="0" borderId="0" xfId="0" applyNumberFormat="1" applyFont="1" applyAlignment="1">
      <alignment/>
    </xf>
    <xf numFmtId="0" fontId="26" fillId="0" borderId="0" xfId="0" applyFont="1" applyAlignment="1">
      <alignment/>
    </xf>
    <xf numFmtId="0" fontId="81" fillId="0" borderId="0" xfId="0" applyFont="1" applyAlignment="1">
      <alignment horizontal="left" vertical="center" wrapText="1"/>
    </xf>
    <xf numFmtId="0" fontId="10" fillId="34" borderId="10" xfId="0" applyFont="1" applyFill="1" applyBorder="1" applyAlignment="1">
      <alignment horizontal="center" wrapText="1"/>
    </xf>
    <xf numFmtId="0" fontId="18" fillId="34" borderId="0" xfId="42" applyFont="1" applyFill="1" applyBorder="1" applyAlignment="1">
      <alignment horizontal="left" vertical="center" wrapText="1"/>
    </xf>
    <xf numFmtId="0" fontId="15" fillId="34" borderId="0" xfId="0" applyFont="1" applyFill="1" applyAlignment="1">
      <alignment horizontal="left" vertical="center" wrapText="1"/>
    </xf>
    <xf numFmtId="0" fontId="17" fillId="34" borderId="0" xfId="0" applyFont="1" applyFill="1" applyBorder="1" applyAlignment="1">
      <alignment horizontal="center"/>
    </xf>
    <xf numFmtId="0" fontId="17" fillId="34" borderId="0" xfId="0" applyFont="1" applyFill="1" applyBorder="1" applyAlignment="1">
      <alignment horizontal="center" wrapText="1"/>
    </xf>
    <xf numFmtId="0" fontId="10" fillId="34" borderId="12" xfId="0" applyFont="1" applyFill="1" applyBorder="1" applyAlignment="1">
      <alignment horizontal="center" vertical="center" wrapText="1"/>
    </xf>
    <xf numFmtId="0" fontId="23" fillId="34" borderId="16" xfId="0" applyFont="1" applyFill="1" applyBorder="1" applyAlignment="1">
      <alignment/>
    </xf>
    <xf numFmtId="0" fontId="23" fillId="34" borderId="15" xfId="0" applyFont="1" applyFill="1" applyBorder="1" applyAlignment="1">
      <alignment/>
    </xf>
    <xf numFmtId="2" fontId="29" fillId="34" borderId="10" xfId="0" applyNumberFormat="1" applyFont="1" applyFill="1" applyBorder="1" applyAlignment="1">
      <alignment horizontal="center" vertical="center"/>
    </xf>
    <xf numFmtId="0" fontId="53" fillId="34" borderId="10" xfId="0" applyFont="1" applyFill="1" applyBorder="1" applyAlignment="1">
      <alignment horizontal="center" vertical="center"/>
    </xf>
    <xf numFmtId="0" fontId="13" fillId="34" borderId="10" xfId="0" applyFont="1" applyFill="1" applyBorder="1" applyAlignment="1">
      <alignment horizontal="center"/>
    </xf>
    <xf numFmtId="0" fontId="7" fillId="34" borderId="10" xfId="0" applyFont="1" applyFill="1" applyBorder="1" applyAlignment="1">
      <alignment horizontal="center" vertical="center"/>
    </xf>
    <xf numFmtId="0" fontId="8" fillId="34" borderId="12" xfId="0" applyFont="1" applyFill="1" applyBorder="1" applyAlignment="1">
      <alignment horizontal="left" vertical="center" wrapText="1"/>
    </xf>
    <xf numFmtId="0" fontId="15" fillId="34" borderId="15" xfId="0" applyFont="1" applyFill="1" applyBorder="1" applyAlignment="1">
      <alignment horizontal="left" vertical="center" wrapText="1"/>
    </xf>
    <xf numFmtId="0" fontId="17" fillId="0" borderId="0" xfId="0" applyFont="1" applyAlignment="1">
      <alignment horizontal="center" vertical="center" wrapText="1"/>
    </xf>
    <xf numFmtId="0" fontId="17" fillId="0" borderId="11" xfId="0" applyFont="1" applyBorder="1" applyAlignment="1">
      <alignment horizontal="center" vertical="center"/>
    </xf>
    <xf numFmtId="0" fontId="15" fillId="0" borderId="11" xfId="0" applyFont="1" applyBorder="1" applyAlignment="1">
      <alignment horizontal="center" vertical="center"/>
    </xf>
    <xf numFmtId="0" fontId="15" fillId="0" borderId="0" xfId="0" applyFont="1" applyAlignment="1">
      <alignment horizontal="left" vertical="center" wrapText="1"/>
    </xf>
    <xf numFmtId="49" fontId="32" fillId="0" borderId="0" xfId="0" applyNumberFormat="1" applyFont="1" applyFill="1" applyBorder="1" applyAlignment="1">
      <alignment horizontal="left" vertical="center" wrapText="1"/>
    </xf>
    <xf numFmtId="0" fontId="33" fillId="0" borderId="0" xfId="0" applyFont="1" applyFill="1" applyAlignment="1">
      <alignment horizontal="justify" wrapText="1"/>
    </xf>
    <xf numFmtId="0" fontId="20" fillId="0" borderId="0" xfId="0" applyFont="1" applyBorder="1" applyAlignment="1">
      <alignment horizontal="center" vertical="center" wrapText="1"/>
    </xf>
    <xf numFmtId="0" fontId="67" fillId="0" borderId="0" xfId="0" applyFont="1" applyAlignment="1">
      <alignment horizontal="center" vertical="center" wrapText="1"/>
    </xf>
    <xf numFmtId="0" fontId="9" fillId="0" borderId="10"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1" fillId="0" borderId="12"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2;&#1086;&#1080;%20&#1076;&#1086;&#1082;&#1091;&#1084;&#1077;&#1085;&#1090;&#1099;\&#1048;&#1088;&#1086;&#1076;&#1086;&#1074;&#1072;%20&#1051;.&#1043;\&#1052;&#1091;&#1085;&#1080;&#1094;&#1080;&#1087;&#1072;&#1083;&#1100;&#1085;&#1099;&#1077;%20&#1087;&#1088;&#1086;&#1075;&#1088;&#1072;&#1084;&#1084;&#1099;\&#1048;&#1079;&#1084;&#1077;&#1085;&#1077;&#1085;&#1080;&#1103;%20&#1085;&#1072;%20&#1086;&#1089;&#1085;&#1086;&#1074;&#1072;&#1085;&#1080;&#1103;%20&#1088;&#1077;&#1096;&#1077;&#1085;&#1080;&#1103;%20&#1044;&#1091;&#1084;&#1099;%20&#1086;&#1090;25.02.15%20&#8470;499\&#1044;&#1091;&#1084;&#1072;%20&#1086;&#1090;%20&#1092;&#1077;&#1074;&#1088;&#1072;&#1083;&#1103;\&#1055;&#1088;&#1080;&#1083;&#1086;&#1078;&#1077;&#1085;&#1080;&#1103;%20&#1082;%20&#1087;&#1088;&#1086;&#1075;&#1088;&#1072;&#1084;&#1084;&#107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2"/>
      <sheetName val="3"/>
      <sheetName val="4"/>
      <sheetName val="5"/>
      <sheetName val="6"/>
    </sheetNames>
    <sheetDataSet>
      <sheetData sheetId="4">
        <row r="63">
          <cell r="F63" t="str">
            <v>Развитие транспортной системы (организация транспортного обслуживания населения, развитие дорожного хозяйства)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R8"/>
  <sheetViews>
    <sheetView view="pageBreakPreview" zoomScale="60" zoomScalePageLayoutView="0" workbookViewId="0" topLeftCell="F1">
      <selection activeCell="O4" sqref="O4:R4"/>
    </sheetView>
  </sheetViews>
  <sheetFormatPr defaultColWidth="9.140625" defaultRowHeight="15"/>
  <cols>
    <col min="1" max="5" width="3.28125" style="0" hidden="1" customWidth="1"/>
    <col min="6" max="6" width="31.8515625" style="0" customWidth="1"/>
    <col min="7" max="7" width="13.421875" style="0" customWidth="1"/>
    <col min="8" max="8" width="5.421875" style="0" customWidth="1"/>
    <col min="9" max="10" width="4.00390625" style="0" customWidth="1"/>
    <col min="11" max="11" width="6.421875" style="0" customWidth="1"/>
    <col min="12" max="12" width="4.57421875" style="0" customWidth="1"/>
    <col min="13" max="13" width="9.00390625" style="0" customWidth="1"/>
    <col min="14" max="14" width="9.421875" style="0" customWidth="1"/>
    <col min="15" max="15" width="14.28125" style="0" customWidth="1"/>
    <col min="16" max="16" width="9.57421875" style="0" customWidth="1"/>
    <col min="17" max="17" width="18.421875" style="0" customWidth="1"/>
  </cols>
  <sheetData>
    <row r="1" spans="1:18" ht="87" customHeight="1">
      <c r="A1" s="2"/>
      <c r="B1" s="2"/>
      <c r="C1" s="2"/>
      <c r="D1" s="2"/>
      <c r="E1" s="2"/>
      <c r="F1" s="2"/>
      <c r="G1" s="2"/>
      <c r="H1" s="2"/>
      <c r="I1" s="2"/>
      <c r="J1" s="2"/>
      <c r="K1" s="2"/>
      <c r="L1" s="2"/>
      <c r="M1" s="2"/>
      <c r="O1" s="290" t="s">
        <v>158</v>
      </c>
      <c r="P1" s="291"/>
      <c r="Q1" s="291"/>
      <c r="R1" s="14"/>
    </row>
    <row r="2" spans="1:18" ht="47.25" customHeight="1">
      <c r="A2" s="2"/>
      <c r="B2" s="2"/>
      <c r="C2" s="2"/>
      <c r="D2" s="2"/>
      <c r="E2" s="2"/>
      <c r="F2" s="2"/>
      <c r="G2" s="2"/>
      <c r="H2" s="2"/>
      <c r="I2" s="2"/>
      <c r="J2" s="2"/>
      <c r="K2" s="2"/>
      <c r="L2" s="2"/>
      <c r="M2" s="2"/>
      <c r="O2" s="292" t="s">
        <v>327</v>
      </c>
      <c r="P2" s="293"/>
      <c r="Q2" s="293"/>
      <c r="R2" s="293"/>
    </row>
    <row r="3" spans="1:18" ht="18" customHeight="1">
      <c r="A3" s="2"/>
      <c r="B3" s="2"/>
      <c r="C3" s="2"/>
      <c r="D3" s="2"/>
      <c r="E3" s="2"/>
      <c r="F3" s="2"/>
      <c r="G3" s="2"/>
      <c r="H3" s="2"/>
      <c r="I3" s="2"/>
      <c r="J3" s="2"/>
      <c r="K3" s="2"/>
      <c r="L3" s="2"/>
      <c r="M3" s="2"/>
      <c r="O3" s="11"/>
      <c r="P3" s="11"/>
      <c r="Q3" s="15" t="s">
        <v>238</v>
      </c>
      <c r="R3" s="15"/>
    </row>
    <row r="4" spans="1:18" ht="18" customHeight="1">
      <c r="A4" s="2"/>
      <c r="B4" s="2"/>
      <c r="C4" s="2"/>
      <c r="D4" s="2"/>
      <c r="E4" s="2"/>
      <c r="F4" s="2"/>
      <c r="G4" s="2"/>
      <c r="H4" s="2"/>
      <c r="I4" s="2"/>
      <c r="J4" s="2"/>
      <c r="K4" s="2"/>
      <c r="L4" s="2"/>
      <c r="M4" s="2"/>
      <c r="O4" s="294" t="s">
        <v>411</v>
      </c>
      <c r="P4" s="295"/>
      <c r="Q4" s="295"/>
      <c r="R4" s="295"/>
    </row>
    <row r="5" spans="1:17" ht="52.5" customHeight="1">
      <c r="A5" s="2"/>
      <c r="B5" s="2"/>
      <c r="C5" s="2"/>
      <c r="D5" s="2"/>
      <c r="E5" s="2"/>
      <c r="F5" s="2"/>
      <c r="G5" s="2"/>
      <c r="H5" s="2"/>
      <c r="I5" s="2"/>
      <c r="J5" s="2"/>
      <c r="K5" s="2"/>
      <c r="L5" s="2"/>
      <c r="M5" s="2"/>
      <c r="N5" s="46"/>
      <c r="O5" s="46"/>
      <c r="P5" s="2"/>
      <c r="Q5" s="2"/>
    </row>
    <row r="6" spans="1:17" ht="17.25" customHeight="1">
      <c r="A6" s="296" t="s">
        <v>314</v>
      </c>
      <c r="B6" s="296"/>
      <c r="C6" s="296"/>
      <c r="D6" s="296"/>
      <c r="E6" s="296"/>
      <c r="F6" s="296"/>
      <c r="G6" s="296"/>
      <c r="H6" s="296"/>
      <c r="I6" s="296"/>
      <c r="J6" s="296"/>
      <c r="K6" s="296"/>
      <c r="L6" s="296"/>
      <c r="M6" s="296"/>
      <c r="N6" s="296"/>
      <c r="O6" s="296"/>
      <c r="P6" s="296"/>
      <c r="Q6" s="296"/>
    </row>
    <row r="7" spans="1:17" ht="17.25" customHeight="1">
      <c r="A7" s="296" t="s">
        <v>410</v>
      </c>
      <c r="B7" s="297"/>
      <c r="C7" s="297"/>
      <c r="D7" s="297"/>
      <c r="E7" s="297"/>
      <c r="F7" s="297"/>
      <c r="G7" s="297"/>
      <c r="H7" s="297"/>
      <c r="I7" s="297"/>
      <c r="J7" s="297"/>
      <c r="K7" s="297"/>
      <c r="L7" s="297"/>
      <c r="M7" s="297"/>
      <c r="N7" s="297"/>
      <c r="O7" s="297"/>
      <c r="P7" s="297"/>
      <c r="Q7" s="297"/>
    </row>
    <row r="8" spans="1:17" ht="13.5" customHeight="1">
      <c r="A8" s="45"/>
      <c r="B8" s="45"/>
      <c r="C8" s="45"/>
      <c r="D8" s="45"/>
      <c r="E8" s="45"/>
      <c r="F8" s="45"/>
      <c r="G8" s="45"/>
      <c r="H8" s="45"/>
      <c r="I8" s="45"/>
      <c r="J8" s="45"/>
      <c r="K8" s="45"/>
      <c r="L8" s="45"/>
      <c r="M8" s="45"/>
      <c r="N8" s="45"/>
      <c r="O8" s="45"/>
      <c r="P8" s="45"/>
      <c r="Q8" s="45"/>
    </row>
  </sheetData>
  <sheetProtection/>
  <mergeCells count="5">
    <mergeCell ref="O1:Q1"/>
    <mergeCell ref="O2:R2"/>
    <mergeCell ref="O4:R4"/>
    <mergeCell ref="A6:Q6"/>
    <mergeCell ref="A7:Q7"/>
  </mergeCells>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R90"/>
  <sheetViews>
    <sheetView view="pageBreakPreview" zoomScale="60" zoomScaleNormal="90" zoomScalePageLayoutView="0" workbookViewId="0" topLeftCell="A64">
      <selection activeCell="V19" sqref="V19"/>
    </sheetView>
  </sheetViews>
  <sheetFormatPr defaultColWidth="9.140625" defaultRowHeight="15"/>
  <cols>
    <col min="1" max="1" width="4.00390625" style="133" customWidth="1"/>
    <col min="2" max="2" width="3.28125" style="133" customWidth="1"/>
    <col min="3" max="3" width="3.57421875" style="10" customWidth="1"/>
    <col min="4" max="4" width="3.140625" style="10" customWidth="1"/>
    <col min="5" max="5" width="3.00390625" style="10" customWidth="1"/>
    <col min="6" max="6" width="37.28125" style="0" customWidth="1"/>
    <col min="7" max="7" width="18.8515625" style="0" customWidth="1"/>
    <col min="8" max="8" width="6.140625" style="0" customWidth="1"/>
    <col min="9" max="10" width="4.140625" style="0" customWidth="1"/>
    <col min="11" max="11" width="11.421875" style="0" customWidth="1"/>
    <col min="12" max="12" width="6.28125" style="0" customWidth="1"/>
    <col min="13" max="13" width="13.421875" style="10" customWidth="1"/>
    <col min="14" max="14" width="13.57421875" style="10" customWidth="1"/>
    <col min="15" max="15" width="15.28125" style="10" customWidth="1"/>
    <col min="16" max="16" width="12.00390625" style="10" customWidth="1"/>
    <col min="17" max="17" width="12.8515625" style="0" customWidth="1"/>
  </cols>
  <sheetData>
    <row r="1" spans="1:18" ht="24.75" customHeight="1">
      <c r="A1" s="1"/>
      <c r="B1" s="1"/>
      <c r="C1" s="2"/>
      <c r="D1" s="2"/>
      <c r="E1" s="2"/>
      <c r="F1" s="2"/>
      <c r="G1" s="2"/>
      <c r="H1" s="2"/>
      <c r="I1" s="2"/>
      <c r="J1" s="2"/>
      <c r="K1" s="2"/>
      <c r="L1" s="2"/>
      <c r="M1" s="2"/>
      <c r="O1" s="131"/>
      <c r="P1" s="131"/>
      <c r="Q1" s="12" t="s">
        <v>252</v>
      </c>
      <c r="R1" s="12"/>
    </row>
    <row r="2" spans="1:17" s="13" customFormat="1" ht="35.25" customHeight="1">
      <c r="A2" s="374" t="s">
        <v>393</v>
      </c>
      <c r="B2" s="374"/>
      <c r="C2" s="374"/>
      <c r="D2" s="374"/>
      <c r="E2" s="374"/>
      <c r="F2" s="374"/>
      <c r="G2" s="374"/>
      <c r="H2" s="374"/>
      <c r="I2" s="374"/>
      <c r="J2" s="374"/>
      <c r="K2" s="374"/>
      <c r="L2" s="374"/>
      <c r="M2" s="374"/>
      <c r="N2" s="374"/>
      <c r="O2" s="374"/>
      <c r="P2" s="374"/>
      <c r="Q2" s="374"/>
    </row>
    <row r="3" spans="1:17" s="13" customFormat="1" ht="35.25" customHeight="1">
      <c r="A3" s="292" t="s">
        <v>258</v>
      </c>
      <c r="B3" s="379"/>
      <c r="C3" s="379"/>
      <c r="D3" s="379"/>
      <c r="E3" s="379"/>
      <c r="F3" s="379"/>
      <c r="G3" s="379"/>
      <c r="H3" s="379"/>
      <c r="I3" s="379"/>
      <c r="J3" s="379"/>
      <c r="K3" s="379"/>
      <c r="L3" s="379"/>
      <c r="M3" s="379"/>
      <c r="N3" s="379"/>
      <c r="O3" s="379"/>
      <c r="P3" s="379"/>
      <c r="Q3" s="379"/>
    </row>
    <row r="4" spans="1:17" s="13" customFormat="1" ht="35.25" customHeight="1">
      <c r="A4" s="292" t="s">
        <v>253</v>
      </c>
      <c r="B4" s="379"/>
      <c r="C4" s="379"/>
      <c r="D4" s="379"/>
      <c r="E4" s="379"/>
      <c r="F4" s="379"/>
      <c r="G4" s="379"/>
      <c r="H4" s="379"/>
      <c r="I4" s="379"/>
      <c r="J4" s="379"/>
      <c r="K4" s="379"/>
      <c r="L4" s="379"/>
      <c r="M4" s="379"/>
      <c r="N4" s="379"/>
      <c r="O4" s="379"/>
      <c r="P4" s="379"/>
      <c r="Q4" s="379"/>
    </row>
    <row r="5" spans="1:13" ht="17.25" customHeight="1">
      <c r="A5" s="1"/>
      <c r="B5" s="1"/>
      <c r="C5" s="2"/>
      <c r="D5" s="2"/>
      <c r="E5" s="3"/>
      <c r="F5" s="3"/>
      <c r="G5" s="3"/>
      <c r="H5" s="3"/>
      <c r="I5" s="3"/>
      <c r="J5" s="3"/>
      <c r="K5" s="3"/>
      <c r="L5" s="3"/>
      <c r="M5" s="3"/>
    </row>
    <row r="6" spans="1:17" ht="36.75" customHeight="1">
      <c r="A6" s="378" t="s">
        <v>0</v>
      </c>
      <c r="B6" s="378"/>
      <c r="C6" s="378"/>
      <c r="D6" s="378"/>
      <c r="E6" s="378"/>
      <c r="F6" s="378" t="s">
        <v>1</v>
      </c>
      <c r="G6" s="378" t="s">
        <v>2</v>
      </c>
      <c r="H6" s="378" t="s">
        <v>3</v>
      </c>
      <c r="I6" s="378"/>
      <c r="J6" s="378"/>
      <c r="K6" s="378"/>
      <c r="L6" s="378"/>
      <c r="M6" s="375" t="s">
        <v>4</v>
      </c>
      <c r="N6" s="376"/>
      <c r="O6" s="377"/>
      <c r="P6" s="375" t="s">
        <v>59</v>
      </c>
      <c r="Q6" s="377"/>
    </row>
    <row r="7" spans="1:17" ht="48" customHeight="1">
      <c r="A7" s="16" t="s">
        <v>5</v>
      </c>
      <c r="B7" s="16" t="s">
        <v>6</v>
      </c>
      <c r="C7" s="5" t="s">
        <v>7</v>
      </c>
      <c r="D7" s="5" t="s">
        <v>8</v>
      </c>
      <c r="E7" s="5" t="s">
        <v>9</v>
      </c>
      <c r="F7" s="378"/>
      <c r="G7" s="378"/>
      <c r="H7" s="5" t="s">
        <v>10</v>
      </c>
      <c r="I7" s="5" t="s">
        <v>11</v>
      </c>
      <c r="J7" s="5" t="s">
        <v>12</v>
      </c>
      <c r="K7" s="5" t="s">
        <v>13</v>
      </c>
      <c r="L7" s="5" t="s">
        <v>14</v>
      </c>
      <c r="M7" s="5" t="s">
        <v>331</v>
      </c>
      <c r="N7" s="5" t="s">
        <v>392</v>
      </c>
      <c r="O7" s="5" t="s">
        <v>58</v>
      </c>
      <c r="P7" s="5" t="s">
        <v>60</v>
      </c>
      <c r="Q7" s="5" t="s">
        <v>61</v>
      </c>
    </row>
    <row r="8" spans="1:17" s="10" customFormat="1" ht="20.25" customHeight="1">
      <c r="A8" s="384">
        <v>7</v>
      </c>
      <c r="B8" s="320"/>
      <c r="C8" s="355"/>
      <c r="D8" s="355"/>
      <c r="E8" s="355"/>
      <c r="F8" s="380" t="s">
        <v>15</v>
      </c>
      <c r="G8" s="54" t="s">
        <v>16</v>
      </c>
      <c r="H8" s="5"/>
      <c r="I8" s="5"/>
      <c r="J8" s="5"/>
      <c r="K8" s="5"/>
      <c r="L8" s="5"/>
      <c r="M8" s="33">
        <f>M9+M10+M11</f>
        <v>90419.3</v>
      </c>
      <c r="N8" s="33">
        <f>N9+N10+N11</f>
        <v>431453.38925</v>
      </c>
      <c r="O8" s="33">
        <f>O9+O10+O11</f>
        <v>370169.4</v>
      </c>
      <c r="P8" s="87">
        <f>O8/M8</f>
        <v>4.093920213936626</v>
      </c>
      <c r="Q8" s="87">
        <f>O8/N8</f>
        <v>0.8579591891570707</v>
      </c>
    </row>
    <row r="9" spans="1:17" s="10" customFormat="1" ht="38.25" customHeight="1">
      <c r="A9" s="385"/>
      <c r="B9" s="321"/>
      <c r="C9" s="356"/>
      <c r="D9" s="356"/>
      <c r="E9" s="356"/>
      <c r="F9" s="381"/>
      <c r="G9" s="55" t="s">
        <v>17</v>
      </c>
      <c r="H9" s="5">
        <v>935</v>
      </c>
      <c r="I9" s="5"/>
      <c r="J9" s="5"/>
      <c r="K9" s="5"/>
      <c r="L9" s="5"/>
      <c r="M9" s="34">
        <f>M16+M29+M44+M73+M89</f>
        <v>90399.3</v>
      </c>
      <c r="N9" s="34">
        <f>N16+N29+N44+N73+N89</f>
        <v>428765.88925</v>
      </c>
      <c r="O9" s="34">
        <f>O16+O29+O44+O73+O89</f>
        <v>367481.9</v>
      </c>
      <c r="P9" s="48">
        <f>O9/M9</f>
        <v>4.065096743005753</v>
      </c>
      <c r="Q9" s="48">
        <f>O9/N9</f>
        <v>0.8570688788765395</v>
      </c>
    </row>
    <row r="10" spans="1:17" s="10" customFormat="1" ht="38.25" customHeight="1">
      <c r="A10" s="348"/>
      <c r="B10" s="348"/>
      <c r="C10" s="348"/>
      <c r="D10" s="348"/>
      <c r="E10" s="348"/>
      <c r="F10" s="334"/>
      <c r="G10" s="17" t="s">
        <v>177</v>
      </c>
      <c r="H10" s="26">
        <v>933</v>
      </c>
      <c r="I10" s="5"/>
      <c r="J10" s="5"/>
      <c r="K10" s="5"/>
      <c r="L10" s="5"/>
      <c r="M10" s="34">
        <f>M12</f>
        <v>0</v>
      </c>
      <c r="N10" s="34">
        <f>N12</f>
        <v>2687.5</v>
      </c>
      <c r="O10" s="34">
        <f>O12</f>
        <v>2687.5</v>
      </c>
      <c r="P10" s="48">
        <v>0</v>
      </c>
      <c r="Q10" s="48">
        <f>O10/N10</f>
        <v>1</v>
      </c>
    </row>
    <row r="11" spans="1:17" s="10" customFormat="1" ht="38.25" customHeight="1">
      <c r="A11" s="349"/>
      <c r="B11" s="349"/>
      <c r="C11" s="349"/>
      <c r="D11" s="349"/>
      <c r="E11" s="349"/>
      <c r="F11" s="335"/>
      <c r="G11" s="17" t="s">
        <v>193</v>
      </c>
      <c r="H11" s="26">
        <v>940</v>
      </c>
      <c r="I11" s="5"/>
      <c r="J11" s="5"/>
      <c r="K11" s="5"/>
      <c r="L11" s="5"/>
      <c r="M11" s="34">
        <f>M74</f>
        <v>20</v>
      </c>
      <c r="N11" s="34">
        <f>N74</f>
        <v>0</v>
      </c>
      <c r="O11" s="34">
        <f>O74</f>
        <v>0</v>
      </c>
      <c r="P11" s="48">
        <v>1</v>
      </c>
      <c r="Q11" s="48">
        <v>0</v>
      </c>
    </row>
    <row r="12" spans="1:17" s="10" customFormat="1" ht="26.25" customHeight="1">
      <c r="A12" s="76">
        <v>7</v>
      </c>
      <c r="B12" s="22" t="s">
        <v>19</v>
      </c>
      <c r="C12" s="77"/>
      <c r="D12" s="77"/>
      <c r="E12" s="78"/>
      <c r="F12" s="23" t="s">
        <v>176</v>
      </c>
      <c r="G12" s="23" t="s">
        <v>16</v>
      </c>
      <c r="H12" s="61"/>
      <c r="I12" s="61"/>
      <c r="J12" s="61"/>
      <c r="K12" s="61"/>
      <c r="L12" s="61"/>
      <c r="M12" s="40">
        <f>M13+M14</f>
        <v>0</v>
      </c>
      <c r="N12" s="40">
        <f>SUM(N13:N15)</f>
        <v>2687.5</v>
      </c>
      <c r="O12" s="40">
        <f>SUM(O13:O15)</f>
        <v>2687.5</v>
      </c>
      <c r="P12" s="48">
        <v>0</v>
      </c>
      <c r="Q12" s="48">
        <f>O12/N12</f>
        <v>1</v>
      </c>
    </row>
    <row r="13" spans="1:17" s="10" customFormat="1" ht="22.5" customHeight="1">
      <c r="A13" s="317" t="s">
        <v>18</v>
      </c>
      <c r="B13" s="317" t="s">
        <v>19</v>
      </c>
      <c r="C13" s="317" t="s">
        <v>22</v>
      </c>
      <c r="D13" s="372"/>
      <c r="E13" s="320"/>
      <c r="F13" s="382" t="s">
        <v>259</v>
      </c>
      <c r="G13" s="323" t="s">
        <v>177</v>
      </c>
      <c r="H13" s="331">
        <v>933</v>
      </c>
      <c r="I13" s="317" t="s">
        <v>20</v>
      </c>
      <c r="J13" s="317" t="s">
        <v>37</v>
      </c>
      <c r="K13" s="20" t="s">
        <v>260</v>
      </c>
      <c r="L13" s="317" t="s">
        <v>30</v>
      </c>
      <c r="M13" s="41">
        <v>0</v>
      </c>
      <c r="N13" s="41">
        <v>970.2</v>
      </c>
      <c r="O13" s="41">
        <v>970.2</v>
      </c>
      <c r="P13" s="48">
        <v>0</v>
      </c>
      <c r="Q13" s="48">
        <f>O13/N13</f>
        <v>1</v>
      </c>
    </row>
    <row r="14" spans="1:17" s="10" customFormat="1" ht="20.25" customHeight="1">
      <c r="A14" s="371"/>
      <c r="B14" s="304"/>
      <c r="C14" s="304"/>
      <c r="D14" s="373"/>
      <c r="E14" s="348"/>
      <c r="F14" s="346"/>
      <c r="G14" s="346"/>
      <c r="H14" s="305"/>
      <c r="I14" s="305"/>
      <c r="J14" s="305"/>
      <c r="K14" s="26" t="s">
        <v>261</v>
      </c>
      <c r="L14" s="305"/>
      <c r="M14" s="41">
        <v>0</v>
      </c>
      <c r="N14" s="41">
        <v>9.8</v>
      </c>
      <c r="O14" s="41">
        <v>9.8</v>
      </c>
      <c r="P14" s="48">
        <v>0</v>
      </c>
      <c r="Q14" s="48">
        <f>O14/N14</f>
        <v>1</v>
      </c>
    </row>
    <row r="15" spans="1:17" s="10" customFormat="1" ht="59.25" customHeight="1">
      <c r="A15" s="16" t="s">
        <v>18</v>
      </c>
      <c r="B15" s="16" t="s">
        <v>19</v>
      </c>
      <c r="C15" s="16" t="s">
        <v>42</v>
      </c>
      <c r="D15" s="16"/>
      <c r="E15" s="16"/>
      <c r="F15" s="82" t="s">
        <v>339</v>
      </c>
      <c r="G15" s="25" t="s">
        <v>177</v>
      </c>
      <c r="H15" s="26">
        <v>933</v>
      </c>
      <c r="I15" s="20" t="s">
        <v>20</v>
      </c>
      <c r="J15" s="26">
        <v>13</v>
      </c>
      <c r="K15" s="20" t="s">
        <v>367</v>
      </c>
      <c r="L15" s="26">
        <v>244</v>
      </c>
      <c r="M15" s="41">
        <v>0</v>
      </c>
      <c r="N15" s="41">
        <v>1707.5</v>
      </c>
      <c r="O15" s="41">
        <v>1707.5</v>
      </c>
      <c r="P15" s="48">
        <v>0</v>
      </c>
      <c r="Q15" s="48">
        <f>O15/N15</f>
        <v>1</v>
      </c>
    </row>
    <row r="16" spans="1:17" s="10" customFormat="1" ht="15">
      <c r="A16" s="361" t="s">
        <v>18</v>
      </c>
      <c r="B16" s="361" t="s">
        <v>23</v>
      </c>
      <c r="C16" s="361"/>
      <c r="D16" s="361"/>
      <c r="E16" s="361"/>
      <c r="F16" s="337" t="s">
        <v>24</v>
      </c>
      <c r="G16" s="337" t="s">
        <v>16</v>
      </c>
      <c r="H16" s="365"/>
      <c r="I16" s="365"/>
      <c r="J16" s="365"/>
      <c r="K16" s="365"/>
      <c r="L16" s="365"/>
      <c r="M16" s="363">
        <f>SUM(M18:M27)</f>
        <v>7682.2</v>
      </c>
      <c r="N16" s="363">
        <f>SUM(N18:N28)</f>
        <v>73534.08924999999</v>
      </c>
      <c r="O16" s="363">
        <f>SUM(O18:O28)</f>
        <v>69012.3</v>
      </c>
      <c r="P16" s="367">
        <f>O16/M16</f>
        <v>8.983403191794018</v>
      </c>
      <c r="Q16" s="367">
        <f>O16/N16</f>
        <v>0.9385075779666369</v>
      </c>
    </row>
    <row r="17" spans="1:17" s="10" customFormat="1" ht="21.75" customHeight="1">
      <c r="A17" s="361"/>
      <c r="B17" s="361"/>
      <c r="C17" s="361"/>
      <c r="D17" s="361"/>
      <c r="E17" s="361"/>
      <c r="F17" s="337"/>
      <c r="G17" s="369"/>
      <c r="H17" s="366"/>
      <c r="I17" s="366"/>
      <c r="J17" s="366"/>
      <c r="K17" s="366"/>
      <c r="L17" s="366"/>
      <c r="M17" s="364"/>
      <c r="N17" s="364"/>
      <c r="O17" s="364"/>
      <c r="P17" s="368"/>
      <c r="Q17" s="368"/>
    </row>
    <row r="18" spans="1:17" s="10" customFormat="1" ht="27.75" customHeight="1">
      <c r="A18" s="301" t="s">
        <v>18</v>
      </c>
      <c r="B18" s="301" t="s">
        <v>23</v>
      </c>
      <c r="C18" s="301" t="s">
        <v>42</v>
      </c>
      <c r="D18" s="301"/>
      <c r="E18" s="301"/>
      <c r="F18" s="323" t="s">
        <v>32</v>
      </c>
      <c r="G18" s="308" t="s">
        <v>17</v>
      </c>
      <c r="H18" s="370">
        <v>935</v>
      </c>
      <c r="I18" s="317" t="s">
        <v>29</v>
      </c>
      <c r="J18" s="317" t="s">
        <v>20</v>
      </c>
      <c r="K18" s="317" t="s">
        <v>272</v>
      </c>
      <c r="L18" s="30">
        <v>244</v>
      </c>
      <c r="M18" s="38">
        <f>2842+109.8</f>
        <v>2951.8</v>
      </c>
      <c r="N18" s="38">
        <v>2489.2</v>
      </c>
      <c r="O18" s="38">
        <v>2223.4</v>
      </c>
      <c r="P18" s="48">
        <f aca="true" t="shared" si="0" ref="P18:P30">O18/M18</f>
        <v>0.753235314045667</v>
      </c>
      <c r="Q18" s="48">
        <f aca="true" t="shared" si="1" ref="Q18:Q27">O18/N18</f>
        <v>0.8932187048047566</v>
      </c>
    </row>
    <row r="19" spans="1:17" s="10" customFormat="1" ht="27.75" customHeight="1">
      <c r="A19" s="305"/>
      <c r="B19" s="305"/>
      <c r="C19" s="305"/>
      <c r="D19" s="305"/>
      <c r="E19" s="305"/>
      <c r="F19" s="310"/>
      <c r="G19" s="303"/>
      <c r="H19" s="305"/>
      <c r="I19" s="305"/>
      <c r="J19" s="305"/>
      <c r="K19" s="305"/>
      <c r="L19" s="30">
        <v>811</v>
      </c>
      <c r="M19" s="38">
        <v>1000</v>
      </c>
      <c r="N19" s="38">
        <v>0</v>
      </c>
      <c r="O19" s="79">
        <v>0</v>
      </c>
      <c r="P19" s="48">
        <f>O19/M19</f>
        <v>0</v>
      </c>
      <c r="Q19" s="48">
        <v>0</v>
      </c>
    </row>
    <row r="20" spans="1:17" s="10" customFormat="1" ht="24.75" customHeight="1">
      <c r="A20" s="317" t="s">
        <v>18</v>
      </c>
      <c r="B20" s="317" t="s">
        <v>23</v>
      </c>
      <c r="C20" s="317" t="s">
        <v>33</v>
      </c>
      <c r="D20" s="338"/>
      <c r="E20" s="338"/>
      <c r="F20" s="323" t="s">
        <v>34</v>
      </c>
      <c r="G20" s="355" t="s">
        <v>17</v>
      </c>
      <c r="H20" s="317">
        <v>935</v>
      </c>
      <c r="I20" s="317" t="s">
        <v>29</v>
      </c>
      <c r="J20" s="317" t="s">
        <v>20</v>
      </c>
      <c r="K20" s="317" t="s">
        <v>273</v>
      </c>
      <c r="L20" s="20" t="s">
        <v>30</v>
      </c>
      <c r="M20" s="27">
        <v>1400</v>
      </c>
      <c r="N20" s="80">
        <v>465.7</v>
      </c>
      <c r="O20" s="27">
        <v>434.8</v>
      </c>
      <c r="P20" s="48">
        <f t="shared" si="0"/>
        <v>0.31057142857142855</v>
      </c>
      <c r="Q20" s="48">
        <f t="shared" si="1"/>
        <v>0.9336482714193688</v>
      </c>
    </row>
    <row r="21" spans="1:17" s="10" customFormat="1" ht="24.75" customHeight="1">
      <c r="A21" s="305"/>
      <c r="B21" s="305"/>
      <c r="C21" s="305"/>
      <c r="D21" s="339"/>
      <c r="E21" s="339"/>
      <c r="F21" s="310"/>
      <c r="G21" s="303"/>
      <c r="H21" s="305"/>
      <c r="I21" s="305"/>
      <c r="J21" s="305"/>
      <c r="K21" s="305"/>
      <c r="L21" s="19" t="s">
        <v>356</v>
      </c>
      <c r="M21" s="27">
        <v>600</v>
      </c>
      <c r="N21" s="80">
        <v>1333.7</v>
      </c>
      <c r="O21" s="66">
        <v>1147.4</v>
      </c>
      <c r="P21" s="48">
        <f>O21/M21</f>
        <v>1.9123333333333334</v>
      </c>
      <c r="Q21" s="48">
        <f>O21/N21</f>
        <v>0.860313413811202</v>
      </c>
    </row>
    <row r="22" spans="1:17" s="10" customFormat="1" ht="24.75" customHeight="1">
      <c r="A22" s="28" t="s">
        <v>18</v>
      </c>
      <c r="B22" s="28" t="s">
        <v>23</v>
      </c>
      <c r="C22" s="28" t="s">
        <v>35</v>
      </c>
      <c r="D22" s="116"/>
      <c r="E22" s="116"/>
      <c r="F22" s="18" t="s">
        <v>36</v>
      </c>
      <c r="G22" s="31" t="s">
        <v>17</v>
      </c>
      <c r="H22" s="19" t="s">
        <v>28</v>
      </c>
      <c r="I22" s="19" t="s">
        <v>29</v>
      </c>
      <c r="J22" s="19" t="s">
        <v>29</v>
      </c>
      <c r="K22" s="20" t="s">
        <v>276</v>
      </c>
      <c r="L22" s="65" t="s">
        <v>288</v>
      </c>
      <c r="M22" s="32">
        <v>630.4</v>
      </c>
      <c r="N22" s="32">
        <v>872.2</v>
      </c>
      <c r="O22" s="32">
        <v>872.2</v>
      </c>
      <c r="P22" s="48">
        <f t="shared" si="0"/>
        <v>1.383565989847716</v>
      </c>
      <c r="Q22" s="48">
        <f t="shared" si="1"/>
        <v>1</v>
      </c>
    </row>
    <row r="23" spans="1:17" s="10" customFormat="1" ht="53.25" customHeight="1">
      <c r="A23" s="28" t="s">
        <v>18</v>
      </c>
      <c r="B23" s="28" t="s">
        <v>23</v>
      </c>
      <c r="C23" s="28" t="s">
        <v>37</v>
      </c>
      <c r="D23" s="28"/>
      <c r="E23" s="28"/>
      <c r="F23" s="18" t="s">
        <v>38</v>
      </c>
      <c r="G23" s="29" t="s">
        <v>17</v>
      </c>
      <c r="H23" s="64">
        <v>935</v>
      </c>
      <c r="I23" s="19" t="s">
        <v>29</v>
      </c>
      <c r="J23" s="28" t="s">
        <v>20</v>
      </c>
      <c r="K23" s="20" t="s">
        <v>274</v>
      </c>
      <c r="L23" s="20" t="s">
        <v>30</v>
      </c>
      <c r="M23" s="38">
        <v>40</v>
      </c>
      <c r="N23" s="38">
        <v>40</v>
      </c>
      <c r="O23" s="38">
        <v>40</v>
      </c>
      <c r="P23" s="48">
        <f t="shared" si="0"/>
        <v>1</v>
      </c>
      <c r="Q23" s="48">
        <f t="shared" si="1"/>
        <v>1</v>
      </c>
    </row>
    <row r="24" spans="1:17" s="10" customFormat="1" ht="46.5" customHeight="1">
      <c r="A24" s="19" t="s">
        <v>18</v>
      </c>
      <c r="B24" s="19" t="s">
        <v>23</v>
      </c>
      <c r="C24" s="19" t="s">
        <v>39</v>
      </c>
      <c r="D24" s="19" t="s">
        <v>23</v>
      </c>
      <c r="E24" s="19"/>
      <c r="F24" s="18" t="s">
        <v>40</v>
      </c>
      <c r="G24" s="31" t="s">
        <v>17</v>
      </c>
      <c r="H24" s="60">
        <v>935</v>
      </c>
      <c r="I24" s="19" t="s">
        <v>29</v>
      </c>
      <c r="J24" s="19" t="s">
        <v>20</v>
      </c>
      <c r="K24" s="20" t="s">
        <v>275</v>
      </c>
      <c r="L24" s="20" t="s">
        <v>30</v>
      </c>
      <c r="M24" s="67">
        <v>400</v>
      </c>
      <c r="N24" s="67">
        <v>362.7</v>
      </c>
      <c r="O24" s="67">
        <v>362.7</v>
      </c>
      <c r="P24" s="48">
        <f>O24/M24</f>
        <v>0.90675</v>
      </c>
      <c r="Q24" s="48">
        <f t="shared" si="1"/>
        <v>1</v>
      </c>
    </row>
    <row r="25" spans="1:17" s="10" customFormat="1" ht="23.25" customHeight="1">
      <c r="A25" s="301" t="s">
        <v>18</v>
      </c>
      <c r="B25" s="301" t="s">
        <v>23</v>
      </c>
      <c r="C25" s="301" t="s">
        <v>22</v>
      </c>
      <c r="D25" s="317"/>
      <c r="E25" s="317"/>
      <c r="F25" s="323" t="s">
        <v>151</v>
      </c>
      <c r="G25" s="355" t="s">
        <v>17</v>
      </c>
      <c r="H25" s="331">
        <v>935</v>
      </c>
      <c r="I25" s="317" t="s">
        <v>29</v>
      </c>
      <c r="J25" s="317" t="s">
        <v>20</v>
      </c>
      <c r="K25" s="20" t="s">
        <v>247</v>
      </c>
      <c r="L25" s="317" t="s">
        <v>332</v>
      </c>
      <c r="M25" s="67">
        <v>0</v>
      </c>
      <c r="N25" s="67">
        <v>61688.59458</v>
      </c>
      <c r="O25" s="67">
        <v>57781.1</v>
      </c>
      <c r="P25" s="48">
        <v>0</v>
      </c>
      <c r="Q25" s="48">
        <f t="shared" si="1"/>
        <v>0.936657746758477</v>
      </c>
    </row>
    <row r="26" spans="1:17" s="10" customFormat="1" ht="23.25" customHeight="1">
      <c r="A26" s="304"/>
      <c r="B26" s="304"/>
      <c r="C26" s="304"/>
      <c r="D26" s="304"/>
      <c r="E26" s="304"/>
      <c r="F26" s="332"/>
      <c r="G26" s="362"/>
      <c r="H26" s="304"/>
      <c r="I26" s="304"/>
      <c r="J26" s="304"/>
      <c r="K26" s="20" t="s">
        <v>248</v>
      </c>
      <c r="L26" s="318"/>
      <c r="M26" s="67">
        <v>0</v>
      </c>
      <c r="N26" s="67">
        <v>1907.89467</v>
      </c>
      <c r="O26" s="67">
        <v>1787</v>
      </c>
      <c r="P26" s="48">
        <v>0</v>
      </c>
      <c r="Q26" s="48">
        <f t="shared" si="1"/>
        <v>0.9366345155731265</v>
      </c>
    </row>
    <row r="27" spans="1:17" s="10" customFormat="1" ht="23.25" customHeight="1">
      <c r="A27" s="304"/>
      <c r="B27" s="304"/>
      <c r="C27" s="304"/>
      <c r="D27" s="304"/>
      <c r="E27" s="304"/>
      <c r="F27" s="332"/>
      <c r="G27" s="362"/>
      <c r="H27" s="304"/>
      <c r="I27" s="304"/>
      <c r="J27" s="304"/>
      <c r="K27" s="20" t="s">
        <v>249</v>
      </c>
      <c r="L27" s="319"/>
      <c r="M27" s="67">
        <v>660</v>
      </c>
      <c r="N27" s="67">
        <v>260</v>
      </c>
      <c r="O27" s="67">
        <v>249.6</v>
      </c>
      <c r="P27" s="48">
        <f>O27/M27</f>
        <v>0.3781818181818182</v>
      </c>
      <c r="Q27" s="48">
        <f t="shared" si="1"/>
        <v>0.96</v>
      </c>
    </row>
    <row r="28" spans="1:17" s="10" customFormat="1" ht="21" customHeight="1">
      <c r="A28" s="305"/>
      <c r="B28" s="305"/>
      <c r="C28" s="305"/>
      <c r="D28" s="305"/>
      <c r="E28" s="305"/>
      <c r="F28" s="310"/>
      <c r="G28" s="303"/>
      <c r="H28" s="305"/>
      <c r="I28" s="305"/>
      <c r="J28" s="305"/>
      <c r="K28" s="129" t="s">
        <v>394</v>
      </c>
      <c r="L28" s="118">
        <v>244</v>
      </c>
      <c r="M28" s="128"/>
      <c r="N28" s="67">
        <v>4114.1</v>
      </c>
      <c r="O28" s="67">
        <v>4114.1</v>
      </c>
      <c r="P28" s="48">
        <v>0</v>
      </c>
      <c r="Q28" s="48">
        <f>O28/N27</f>
        <v>15.82346153846154</v>
      </c>
    </row>
    <row r="29" spans="1:17" s="10" customFormat="1" ht="15">
      <c r="A29" s="361" t="s">
        <v>18</v>
      </c>
      <c r="B29" s="361" t="s">
        <v>26</v>
      </c>
      <c r="C29" s="361"/>
      <c r="D29" s="361"/>
      <c r="E29" s="361"/>
      <c r="F29" s="337" t="s">
        <v>41</v>
      </c>
      <c r="G29" s="23" t="s">
        <v>16</v>
      </c>
      <c r="H29" s="59"/>
      <c r="I29" s="59"/>
      <c r="J29" s="59"/>
      <c r="K29" s="59"/>
      <c r="L29" s="59"/>
      <c r="M29" s="24">
        <f>SUM(M31:M43)</f>
        <v>15692.1</v>
      </c>
      <c r="N29" s="24">
        <f>SUM(N31:N43)</f>
        <v>72484.8</v>
      </c>
      <c r="O29" s="24">
        <f>SUM(O31:O43)</f>
        <v>42387.600000000006</v>
      </c>
      <c r="P29" s="87">
        <f t="shared" si="0"/>
        <v>2.7012063394956702</v>
      </c>
      <c r="Q29" s="87">
        <f>O29/N29</f>
        <v>0.5847791536984306</v>
      </c>
    </row>
    <row r="30" spans="1:17" s="10" customFormat="1" ht="33.75">
      <c r="A30" s="361"/>
      <c r="B30" s="361"/>
      <c r="C30" s="361"/>
      <c r="D30" s="361"/>
      <c r="E30" s="361"/>
      <c r="F30" s="337"/>
      <c r="G30" s="35" t="s">
        <v>17</v>
      </c>
      <c r="H30" s="26"/>
      <c r="I30" s="26"/>
      <c r="J30" s="26"/>
      <c r="K30" s="20"/>
      <c r="L30" s="26"/>
      <c r="M30" s="27">
        <f>M29</f>
        <v>15692.1</v>
      </c>
      <c r="N30" s="27">
        <f>N29</f>
        <v>72484.8</v>
      </c>
      <c r="O30" s="27">
        <f>O29</f>
        <v>42387.600000000006</v>
      </c>
      <c r="P30" s="48">
        <f t="shared" si="0"/>
        <v>2.7012063394956702</v>
      </c>
      <c r="Q30" s="48">
        <f>O30/N30</f>
        <v>0.5847791536984306</v>
      </c>
    </row>
    <row r="31" spans="1:17" s="10" customFormat="1" ht="25.5" customHeight="1">
      <c r="A31" s="28" t="s">
        <v>18</v>
      </c>
      <c r="B31" s="28" t="s">
        <v>26</v>
      </c>
      <c r="C31" s="28" t="s">
        <v>42</v>
      </c>
      <c r="D31" s="28"/>
      <c r="E31" s="86"/>
      <c r="F31" s="84" t="s">
        <v>358</v>
      </c>
      <c r="G31" s="83" t="s">
        <v>17</v>
      </c>
      <c r="H31" s="60">
        <v>935</v>
      </c>
      <c r="I31" s="19" t="s">
        <v>29</v>
      </c>
      <c r="J31" s="19" t="s">
        <v>22</v>
      </c>
      <c r="K31" s="19" t="s">
        <v>285</v>
      </c>
      <c r="L31" s="31">
        <v>414</v>
      </c>
      <c r="M31" s="81">
        <v>5.7</v>
      </c>
      <c r="N31" s="27">
        <v>0</v>
      </c>
      <c r="O31" s="67">
        <v>0</v>
      </c>
      <c r="P31" s="48">
        <v>0</v>
      </c>
      <c r="Q31" s="48">
        <v>0</v>
      </c>
    </row>
    <row r="32" spans="1:17" s="10" customFormat="1" ht="25.5" customHeight="1">
      <c r="A32" s="28" t="s">
        <v>18</v>
      </c>
      <c r="B32" s="28" t="s">
        <v>26</v>
      </c>
      <c r="C32" s="28" t="s">
        <v>21</v>
      </c>
      <c r="D32" s="28"/>
      <c r="E32" s="86"/>
      <c r="F32" s="84" t="s">
        <v>384</v>
      </c>
      <c r="G32" s="83" t="s">
        <v>17</v>
      </c>
      <c r="H32" s="60">
        <v>935</v>
      </c>
      <c r="I32" s="19" t="s">
        <v>29</v>
      </c>
      <c r="J32" s="19" t="s">
        <v>22</v>
      </c>
      <c r="K32" s="19" t="s">
        <v>395</v>
      </c>
      <c r="L32" s="31">
        <v>244</v>
      </c>
      <c r="M32" s="81">
        <v>0</v>
      </c>
      <c r="N32" s="27">
        <v>2266.2</v>
      </c>
      <c r="O32" s="67">
        <v>2266.2</v>
      </c>
      <c r="P32" s="48">
        <v>1</v>
      </c>
      <c r="Q32" s="48">
        <f>O32/N32</f>
        <v>1</v>
      </c>
    </row>
    <row r="33" spans="1:17" s="10" customFormat="1" ht="20.25" customHeight="1">
      <c r="A33" s="301" t="s">
        <v>18</v>
      </c>
      <c r="B33" s="301" t="s">
        <v>26</v>
      </c>
      <c r="C33" s="301" t="s">
        <v>25</v>
      </c>
      <c r="D33" s="342"/>
      <c r="E33" s="342"/>
      <c r="F33" s="311" t="s">
        <v>357</v>
      </c>
      <c r="G33" s="387" t="s">
        <v>17</v>
      </c>
      <c r="H33" s="331">
        <v>935</v>
      </c>
      <c r="I33" s="317" t="s">
        <v>29</v>
      </c>
      <c r="J33" s="317" t="s">
        <v>22</v>
      </c>
      <c r="K33" s="317" t="s">
        <v>277</v>
      </c>
      <c r="L33" s="31">
        <v>244</v>
      </c>
      <c r="M33" s="81">
        <v>825.9</v>
      </c>
      <c r="N33" s="27">
        <v>705.1</v>
      </c>
      <c r="O33" s="67">
        <v>705.1</v>
      </c>
      <c r="P33" s="48">
        <f>O33/M33</f>
        <v>0.8537353190458894</v>
      </c>
      <c r="Q33" s="48">
        <f aca="true" t="shared" si="2" ref="Q33:Q39">O33/N33</f>
        <v>1</v>
      </c>
    </row>
    <row r="34" spans="1:17" s="10" customFormat="1" ht="21" customHeight="1">
      <c r="A34" s="304"/>
      <c r="B34" s="304"/>
      <c r="C34" s="304"/>
      <c r="D34" s="304"/>
      <c r="E34" s="304"/>
      <c r="F34" s="386"/>
      <c r="G34" s="362"/>
      <c r="H34" s="304"/>
      <c r="I34" s="304"/>
      <c r="J34" s="304"/>
      <c r="K34" s="305"/>
      <c r="L34" s="31">
        <v>243</v>
      </c>
      <c r="M34" s="81">
        <v>500</v>
      </c>
      <c r="N34" s="27">
        <v>182.5</v>
      </c>
      <c r="O34" s="67">
        <v>182.5</v>
      </c>
      <c r="P34" s="48">
        <f>O34/M34</f>
        <v>0.365</v>
      </c>
      <c r="Q34" s="48">
        <f>O34/N34</f>
        <v>1</v>
      </c>
    </row>
    <row r="35" spans="1:17" s="10" customFormat="1" ht="21" customHeight="1">
      <c r="A35" s="305"/>
      <c r="B35" s="305"/>
      <c r="C35" s="305"/>
      <c r="D35" s="305"/>
      <c r="E35" s="305"/>
      <c r="F35" s="307"/>
      <c r="G35" s="303"/>
      <c r="H35" s="299"/>
      <c r="I35" s="299"/>
      <c r="J35" s="299"/>
      <c r="K35" s="85" t="s">
        <v>359</v>
      </c>
      <c r="L35" s="31">
        <v>243</v>
      </c>
      <c r="M35" s="81">
        <v>0</v>
      </c>
      <c r="N35" s="27">
        <v>14490.1</v>
      </c>
      <c r="O35" s="67">
        <v>0</v>
      </c>
      <c r="P35" s="48">
        <v>0</v>
      </c>
      <c r="Q35" s="48">
        <f>O35/N35</f>
        <v>0</v>
      </c>
    </row>
    <row r="36" spans="1:17" s="10" customFormat="1" ht="20.25" customHeight="1">
      <c r="A36" s="301" t="s">
        <v>18</v>
      </c>
      <c r="B36" s="301" t="s">
        <v>26</v>
      </c>
      <c r="C36" s="301" t="s">
        <v>18</v>
      </c>
      <c r="D36" s="342"/>
      <c r="E36" s="342"/>
      <c r="F36" s="306" t="s">
        <v>85</v>
      </c>
      <c r="G36" s="308" t="s">
        <v>17</v>
      </c>
      <c r="H36" s="331">
        <v>935</v>
      </c>
      <c r="I36" s="317" t="s">
        <v>29</v>
      </c>
      <c r="J36" s="317" t="s">
        <v>22</v>
      </c>
      <c r="K36" s="19" t="s">
        <v>278</v>
      </c>
      <c r="L36" s="355">
        <v>243</v>
      </c>
      <c r="M36" s="81">
        <v>325</v>
      </c>
      <c r="N36" s="27">
        <v>5925.5</v>
      </c>
      <c r="O36" s="67">
        <v>5904.3</v>
      </c>
      <c r="P36" s="48">
        <f>O36/M36</f>
        <v>18.167076923076923</v>
      </c>
      <c r="Q36" s="48">
        <f t="shared" si="2"/>
        <v>0.9964222428487047</v>
      </c>
    </row>
    <row r="37" spans="1:17" s="10" customFormat="1" ht="20.25" customHeight="1">
      <c r="A37" s="336"/>
      <c r="B37" s="336"/>
      <c r="C37" s="336"/>
      <c r="D37" s="304"/>
      <c r="E37" s="304"/>
      <c r="F37" s="343"/>
      <c r="G37" s="353"/>
      <c r="H37" s="359"/>
      <c r="I37" s="318"/>
      <c r="J37" s="318"/>
      <c r="K37" s="19" t="s">
        <v>396</v>
      </c>
      <c r="L37" s="356"/>
      <c r="M37" s="81"/>
      <c r="N37" s="27">
        <v>10000</v>
      </c>
      <c r="O37" s="67">
        <v>9941.7</v>
      </c>
      <c r="P37" s="48">
        <v>0</v>
      </c>
      <c r="Q37" s="48">
        <f t="shared" si="2"/>
        <v>0.9941700000000001</v>
      </c>
    </row>
    <row r="38" spans="1:17" s="10" customFormat="1" ht="18" customHeight="1">
      <c r="A38" s="336"/>
      <c r="B38" s="336"/>
      <c r="C38" s="336"/>
      <c r="D38" s="304"/>
      <c r="E38" s="304"/>
      <c r="F38" s="343"/>
      <c r="G38" s="353"/>
      <c r="H38" s="359"/>
      <c r="I38" s="318"/>
      <c r="J38" s="318"/>
      <c r="K38" s="19" t="s">
        <v>279</v>
      </c>
      <c r="L38" s="349"/>
      <c r="M38" s="81">
        <v>10</v>
      </c>
      <c r="N38" s="27">
        <v>3.4</v>
      </c>
      <c r="O38" s="27">
        <v>3.4</v>
      </c>
      <c r="P38" s="48">
        <f>O38/M38</f>
        <v>0.33999999999999997</v>
      </c>
      <c r="Q38" s="48">
        <f t="shared" si="2"/>
        <v>1</v>
      </c>
    </row>
    <row r="39" spans="1:17" s="10" customFormat="1" ht="18" customHeight="1">
      <c r="A39" s="304"/>
      <c r="B39" s="304"/>
      <c r="C39" s="304"/>
      <c r="D39" s="304"/>
      <c r="E39" s="304"/>
      <c r="F39" s="334"/>
      <c r="G39" s="348"/>
      <c r="H39" s="304"/>
      <c r="I39" s="304"/>
      <c r="J39" s="304"/>
      <c r="K39" s="19" t="s">
        <v>333</v>
      </c>
      <c r="L39" s="31">
        <v>244</v>
      </c>
      <c r="M39" s="81">
        <v>35</v>
      </c>
      <c r="N39" s="27">
        <v>394.9</v>
      </c>
      <c r="O39" s="27">
        <v>394.8</v>
      </c>
      <c r="P39" s="48">
        <f>O39/M39</f>
        <v>11.280000000000001</v>
      </c>
      <c r="Q39" s="48">
        <f t="shared" si="2"/>
        <v>0.9997467713345152</v>
      </c>
    </row>
    <row r="40" spans="1:17" s="10" customFormat="1" ht="37.5" customHeight="1">
      <c r="A40" s="28" t="s">
        <v>18</v>
      </c>
      <c r="B40" s="28" t="s">
        <v>26</v>
      </c>
      <c r="C40" s="28" t="s">
        <v>137</v>
      </c>
      <c r="D40" s="19"/>
      <c r="E40" s="19"/>
      <c r="F40" s="68" t="s">
        <v>89</v>
      </c>
      <c r="G40" s="29" t="s">
        <v>281</v>
      </c>
      <c r="H40" s="60">
        <v>935</v>
      </c>
      <c r="I40" s="19" t="s">
        <v>29</v>
      </c>
      <c r="J40" s="19" t="s">
        <v>22</v>
      </c>
      <c r="K40" s="20" t="s">
        <v>280</v>
      </c>
      <c r="L40" s="31">
        <v>414</v>
      </c>
      <c r="M40" s="27">
        <v>27.5</v>
      </c>
      <c r="N40" s="27">
        <v>200</v>
      </c>
      <c r="O40" s="27">
        <v>0</v>
      </c>
      <c r="P40" s="48">
        <f>O40/M40</f>
        <v>0</v>
      </c>
      <c r="Q40" s="48">
        <f>O40/N40</f>
        <v>0</v>
      </c>
    </row>
    <row r="41" spans="1:17" s="10" customFormat="1" ht="18.75" customHeight="1">
      <c r="A41" s="301" t="s">
        <v>18</v>
      </c>
      <c r="B41" s="301" t="s">
        <v>26</v>
      </c>
      <c r="C41" s="301" t="s">
        <v>35</v>
      </c>
      <c r="D41" s="317"/>
      <c r="E41" s="317"/>
      <c r="F41" s="323" t="s">
        <v>282</v>
      </c>
      <c r="G41" s="308" t="s">
        <v>281</v>
      </c>
      <c r="H41" s="331">
        <v>935</v>
      </c>
      <c r="I41" s="317" t="s">
        <v>29</v>
      </c>
      <c r="J41" s="317" t="s">
        <v>22</v>
      </c>
      <c r="K41" s="20" t="s">
        <v>283</v>
      </c>
      <c r="L41" s="355">
        <v>414</v>
      </c>
      <c r="M41" s="27">
        <v>11963</v>
      </c>
      <c r="N41" s="27">
        <v>22643.7</v>
      </c>
      <c r="O41" s="67">
        <v>7316.2</v>
      </c>
      <c r="P41" s="48">
        <f>O41/M41</f>
        <v>0.6115690044303268</v>
      </c>
      <c r="Q41" s="48">
        <f>O41/N41</f>
        <v>0.32310090665394786</v>
      </c>
    </row>
    <row r="42" spans="1:17" s="10" customFormat="1" ht="18.75" customHeight="1">
      <c r="A42" s="336"/>
      <c r="B42" s="336"/>
      <c r="C42" s="336"/>
      <c r="D42" s="318"/>
      <c r="E42" s="318"/>
      <c r="F42" s="383"/>
      <c r="G42" s="353"/>
      <c r="H42" s="359"/>
      <c r="I42" s="318"/>
      <c r="J42" s="318"/>
      <c r="K42" s="20" t="s">
        <v>360</v>
      </c>
      <c r="L42" s="356"/>
      <c r="M42" s="27">
        <v>0</v>
      </c>
      <c r="N42" s="27">
        <v>14319.9</v>
      </c>
      <c r="O42" s="67">
        <v>14319.9</v>
      </c>
      <c r="P42" s="48">
        <v>0</v>
      </c>
      <c r="Q42" s="48">
        <f>O42/N42</f>
        <v>1</v>
      </c>
    </row>
    <row r="43" spans="1:17" s="10" customFormat="1" ht="18.75" customHeight="1">
      <c r="A43" s="336"/>
      <c r="B43" s="336"/>
      <c r="C43" s="336"/>
      <c r="D43" s="318"/>
      <c r="E43" s="318"/>
      <c r="F43" s="383"/>
      <c r="G43" s="353"/>
      <c r="H43" s="359"/>
      <c r="I43" s="318"/>
      <c r="J43" s="318"/>
      <c r="K43" s="20" t="s">
        <v>284</v>
      </c>
      <c r="L43" s="356"/>
      <c r="M43" s="27">
        <v>2000</v>
      </c>
      <c r="N43" s="27">
        <v>1353.5</v>
      </c>
      <c r="O43" s="67">
        <v>1353.5</v>
      </c>
      <c r="P43" s="48">
        <f>O43/M43</f>
        <v>0.67675</v>
      </c>
      <c r="Q43" s="48">
        <f>O43/N43</f>
        <v>1</v>
      </c>
    </row>
    <row r="44" spans="1:17" s="10" customFormat="1" ht="15">
      <c r="A44" s="340" t="s">
        <v>18</v>
      </c>
      <c r="B44" s="340" t="s">
        <v>43</v>
      </c>
      <c r="C44" s="340"/>
      <c r="D44" s="340"/>
      <c r="E44" s="340"/>
      <c r="F44" s="337" t="s">
        <v>44</v>
      </c>
      <c r="G44" s="23" t="s">
        <v>16</v>
      </c>
      <c r="H44" s="59"/>
      <c r="I44" s="59"/>
      <c r="J44" s="59"/>
      <c r="K44" s="22"/>
      <c r="L44" s="59"/>
      <c r="M44" s="24">
        <f>M45</f>
        <v>38229.6</v>
      </c>
      <c r="N44" s="24">
        <f>N45</f>
        <v>65219.7</v>
      </c>
      <c r="O44" s="24">
        <f>O45</f>
        <v>62341.40000000001</v>
      </c>
      <c r="P44" s="87">
        <f aca="true" t="shared" si="3" ref="P44:P57">O44/M44</f>
        <v>1.6307102350011513</v>
      </c>
      <c r="Q44" s="87">
        <f aca="true" t="shared" si="4" ref="Q44:Q81">O44/N44</f>
        <v>0.9558676289526019</v>
      </c>
    </row>
    <row r="45" spans="1:17" s="10" customFormat="1" ht="33.75">
      <c r="A45" s="360"/>
      <c r="B45" s="360"/>
      <c r="C45" s="360"/>
      <c r="D45" s="360"/>
      <c r="E45" s="360"/>
      <c r="F45" s="337"/>
      <c r="G45" s="25" t="s">
        <v>17</v>
      </c>
      <c r="H45" s="26"/>
      <c r="I45" s="26"/>
      <c r="J45" s="26"/>
      <c r="K45" s="20"/>
      <c r="L45" s="26"/>
      <c r="M45" s="27">
        <f>SUM(M46:M71)</f>
        <v>38229.6</v>
      </c>
      <c r="N45" s="27">
        <f>SUM(N46:N71)</f>
        <v>65219.7</v>
      </c>
      <c r="O45" s="27">
        <f>SUM(O46:O71)</f>
        <v>62341.40000000001</v>
      </c>
      <c r="P45" s="48">
        <f t="shared" si="3"/>
        <v>1.6307102350011513</v>
      </c>
      <c r="Q45" s="48">
        <f t="shared" si="4"/>
        <v>0.9558676289526019</v>
      </c>
    </row>
    <row r="46" spans="1:17" s="10" customFormat="1" ht="20.25" customHeight="1">
      <c r="A46" s="301" t="s">
        <v>18</v>
      </c>
      <c r="B46" s="301" t="s">
        <v>43</v>
      </c>
      <c r="C46" s="301" t="s">
        <v>20</v>
      </c>
      <c r="D46" s="301"/>
      <c r="E46" s="301"/>
      <c r="F46" s="306" t="s">
        <v>45</v>
      </c>
      <c r="G46" s="355" t="s">
        <v>17</v>
      </c>
      <c r="H46" s="301">
        <v>935</v>
      </c>
      <c r="I46" s="301" t="s">
        <v>29</v>
      </c>
      <c r="J46" s="301" t="s">
        <v>42</v>
      </c>
      <c r="K46" s="37" t="s">
        <v>165</v>
      </c>
      <c r="L46" s="302" t="s">
        <v>30</v>
      </c>
      <c r="M46" s="38">
        <v>4800</v>
      </c>
      <c r="N46" s="38">
        <v>3183.5</v>
      </c>
      <c r="O46" s="67">
        <v>2874.1</v>
      </c>
      <c r="P46" s="48">
        <f t="shared" si="3"/>
        <v>0.5987708333333334</v>
      </c>
      <c r="Q46" s="48">
        <f t="shared" si="4"/>
        <v>0.9028113711324014</v>
      </c>
    </row>
    <row r="47" spans="1:17" s="10" customFormat="1" ht="15" customHeight="1">
      <c r="A47" s="336"/>
      <c r="B47" s="336"/>
      <c r="C47" s="336"/>
      <c r="D47" s="336"/>
      <c r="E47" s="336"/>
      <c r="F47" s="334"/>
      <c r="G47" s="356"/>
      <c r="H47" s="336"/>
      <c r="I47" s="304"/>
      <c r="J47" s="304"/>
      <c r="K47" s="37" t="s">
        <v>196</v>
      </c>
      <c r="L47" s="347"/>
      <c r="M47" s="38">
        <v>865.5</v>
      </c>
      <c r="N47" s="38">
        <v>227.1</v>
      </c>
      <c r="O47" s="27">
        <v>207.8</v>
      </c>
      <c r="P47" s="48">
        <f t="shared" si="3"/>
        <v>0.24009243212016176</v>
      </c>
      <c r="Q47" s="48">
        <f t="shared" si="4"/>
        <v>0.9150154117129019</v>
      </c>
    </row>
    <row r="48" spans="1:17" s="10" customFormat="1" ht="15" customHeight="1">
      <c r="A48" s="336"/>
      <c r="B48" s="336"/>
      <c r="C48" s="336"/>
      <c r="D48" s="336"/>
      <c r="E48" s="336"/>
      <c r="F48" s="334"/>
      <c r="G48" s="356"/>
      <c r="H48" s="336"/>
      <c r="I48" s="304"/>
      <c r="J48" s="304"/>
      <c r="K48" s="37" t="s">
        <v>397</v>
      </c>
      <c r="L48" s="347"/>
      <c r="M48" s="38">
        <v>0</v>
      </c>
      <c r="N48" s="38">
        <v>200</v>
      </c>
      <c r="O48" s="27">
        <v>190</v>
      </c>
      <c r="P48" s="48">
        <v>0</v>
      </c>
      <c r="Q48" s="48">
        <f t="shared" si="4"/>
        <v>0.95</v>
      </c>
    </row>
    <row r="49" spans="1:17" s="10" customFormat="1" ht="17.25" customHeight="1">
      <c r="A49" s="336"/>
      <c r="B49" s="336"/>
      <c r="C49" s="336"/>
      <c r="D49" s="336"/>
      <c r="E49" s="336"/>
      <c r="F49" s="335"/>
      <c r="G49" s="356"/>
      <c r="H49" s="336"/>
      <c r="I49" s="305"/>
      <c r="J49" s="305"/>
      <c r="K49" s="37" t="s">
        <v>197</v>
      </c>
      <c r="L49" s="347"/>
      <c r="M49" s="38">
        <v>600</v>
      </c>
      <c r="N49" s="38">
        <v>490</v>
      </c>
      <c r="O49" s="27">
        <v>490</v>
      </c>
      <c r="P49" s="48">
        <f t="shared" si="3"/>
        <v>0.8166666666666667</v>
      </c>
      <c r="Q49" s="48">
        <f t="shared" si="4"/>
        <v>1</v>
      </c>
    </row>
    <row r="50" spans="1:17" s="10" customFormat="1" ht="28.5" customHeight="1">
      <c r="A50" s="336"/>
      <c r="B50" s="336"/>
      <c r="C50" s="336"/>
      <c r="D50" s="336"/>
      <c r="E50" s="336"/>
      <c r="F50" s="388" t="s">
        <v>398</v>
      </c>
      <c r="G50" s="356"/>
      <c r="H50" s="336"/>
      <c r="I50" s="350" t="s">
        <v>25</v>
      </c>
      <c r="J50" s="350" t="s">
        <v>29</v>
      </c>
      <c r="K50" s="37" t="s">
        <v>399</v>
      </c>
      <c r="L50" s="347"/>
      <c r="M50" s="38"/>
      <c r="N50" s="38">
        <v>4870.8</v>
      </c>
      <c r="O50" s="27">
        <v>4847.2</v>
      </c>
      <c r="P50" s="48">
        <v>0</v>
      </c>
      <c r="Q50" s="48">
        <f t="shared" si="4"/>
        <v>0.9951548000328487</v>
      </c>
    </row>
    <row r="51" spans="1:17" s="10" customFormat="1" ht="18.75" customHeight="1">
      <c r="A51" s="358"/>
      <c r="B51" s="358"/>
      <c r="C51" s="358"/>
      <c r="D51" s="358"/>
      <c r="E51" s="358"/>
      <c r="F51" s="389"/>
      <c r="G51" s="357"/>
      <c r="H51" s="358"/>
      <c r="I51" s="351"/>
      <c r="J51" s="351"/>
      <c r="K51" s="37" t="s">
        <v>400</v>
      </c>
      <c r="L51" s="352"/>
      <c r="M51" s="38"/>
      <c r="N51" s="38">
        <v>49</v>
      </c>
      <c r="O51" s="27">
        <v>49</v>
      </c>
      <c r="P51" s="48">
        <v>0</v>
      </c>
      <c r="Q51" s="48">
        <f t="shared" si="4"/>
        <v>1</v>
      </c>
    </row>
    <row r="52" spans="1:17" s="10" customFormat="1" ht="28.5" customHeight="1">
      <c r="A52" s="301" t="s">
        <v>18</v>
      </c>
      <c r="B52" s="301" t="s">
        <v>43</v>
      </c>
      <c r="C52" s="301" t="s">
        <v>22</v>
      </c>
      <c r="D52" s="301"/>
      <c r="E52" s="301"/>
      <c r="F52" s="306" t="s">
        <v>46</v>
      </c>
      <c r="G52" s="311" t="s">
        <v>17</v>
      </c>
      <c r="H52" s="301">
        <v>935</v>
      </c>
      <c r="I52" s="301" t="s">
        <v>29</v>
      </c>
      <c r="J52" s="301" t="s">
        <v>42</v>
      </c>
      <c r="K52" s="37" t="s">
        <v>166</v>
      </c>
      <c r="L52" s="302" t="s">
        <v>30</v>
      </c>
      <c r="M52" s="38">
        <v>2500</v>
      </c>
      <c r="N52" s="38">
        <v>2500</v>
      </c>
      <c r="O52" s="27">
        <v>2500</v>
      </c>
      <c r="P52" s="48">
        <f t="shared" si="3"/>
        <v>1</v>
      </c>
      <c r="Q52" s="48">
        <f t="shared" si="4"/>
        <v>1</v>
      </c>
    </row>
    <row r="53" spans="1:17" s="10" customFormat="1" ht="22.5" customHeight="1">
      <c r="A53" s="336"/>
      <c r="B53" s="336"/>
      <c r="C53" s="336"/>
      <c r="D53" s="336"/>
      <c r="E53" s="336"/>
      <c r="F53" s="343"/>
      <c r="G53" s="333"/>
      <c r="H53" s="336"/>
      <c r="I53" s="336"/>
      <c r="J53" s="336"/>
      <c r="K53" s="37" t="s">
        <v>401</v>
      </c>
      <c r="L53" s="352"/>
      <c r="M53" s="38"/>
      <c r="N53" s="38">
        <v>1521</v>
      </c>
      <c r="O53" s="27">
        <v>1521</v>
      </c>
      <c r="P53" s="48">
        <v>0</v>
      </c>
      <c r="Q53" s="48">
        <f t="shared" si="4"/>
        <v>1</v>
      </c>
    </row>
    <row r="54" spans="1:17" s="10" customFormat="1" ht="30.75" customHeight="1">
      <c r="A54" s="28" t="s">
        <v>18</v>
      </c>
      <c r="B54" s="28" t="s">
        <v>43</v>
      </c>
      <c r="C54" s="28" t="s">
        <v>42</v>
      </c>
      <c r="D54" s="28"/>
      <c r="E54" s="28"/>
      <c r="F54" s="36" t="s">
        <v>47</v>
      </c>
      <c r="G54" s="51" t="s">
        <v>17</v>
      </c>
      <c r="H54" s="28">
        <v>935</v>
      </c>
      <c r="I54" s="28" t="s">
        <v>29</v>
      </c>
      <c r="J54" s="28" t="s">
        <v>42</v>
      </c>
      <c r="K54" s="37" t="s">
        <v>167</v>
      </c>
      <c r="L54" s="69" t="s">
        <v>30</v>
      </c>
      <c r="M54" s="38">
        <v>2000</v>
      </c>
      <c r="N54" s="38">
        <v>1343.2</v>
      </c>
      <c r="O54" s="27">
        <v>1343.2</v>
      </c>
      <c r="P54" s="48">
        <f>O54/M54</f>
        <v>0.6716</v>
      </c>
      <c r="Q54" s="48">
        <f>O54/N54</f>
        <v>1</v>
      </c>
    </row>
    <row r="55" spans="1:17" s="10" customFormat="1" ht="21" customHeight="1">
      <c r="A55" s="301" t="s">
        <v>18</v>
      </c>
      <c r="B55" s="301" t="s">
        <v>43</v>
      </c>
      <c r="C55" s="301" t="s">
        <v>21</v>
      </c>
      <c r="D55" s="301"/>
      <c r="E55" s="301"/>
      <c r="F55" s="309" t="s">
        <v>48</v>
      </c>
      <c r="G55" s="311" t="s">
        <v>17</v>
      </c>
      <c r="H55" s="301">
        <v>935</v>
      </c>
      <c r="I55" s="301" t="s">
        <v>29</v>
      </c>
      <c r="J55" s="301" t="s">
        <v>42</v>
      </c>
      <c r="K55" s="301" t="s">
        <v>168</v>
      </c>
      <c r="L55" s="69" t="s">
        <v>356</v>
      </c>
      <c r="M55" s="38">
        <v>16185.5</v>
      </c>
      <c r="N55" s="38">
        <v>9440</v>
      </c>
      <c r="O55" s="88">
        <v>9439.8</v>
      </c>
      <c r="P55" s="48">
        <f t="shared" si="3"/>
        <v>0.5832257267307157</v>
      </c>
      <c r="Q55" s="48">
        <f t="shared" si="4"/>
        <v>0.9999788135593219</v>
      </c>
    </row>
    <row r="56" spans="1:17" s="10" customFormat="1" ht="20.25" customHeight="1">
      <c r="A56" s="305"/>
      <c r="B56" s="305"/>
      <c r="C56" s="305"/>
      <c r="D56" s="305"/>
      <c r="E56" s="305"/>
      <c r="F56" s="310"/>
      <c r="G56" s="307"/>
      <c r="H56" s="299"/>
      <c r="I56" s="299"/>
      <c r="J56" s="299"/>
      <c r="K56" s="299"/>
      <c r="L56" s="69" t="s">
        <v>30</v>
      </c>
      <c r="M56" s="38">
        <v>0</v>
      </c>
      <c r="N56" s="38">
        <v>17064.7</v>
      </c>
      <c r="O56" s="88">
        <v>17064.7</v>
      </c>
      <c r="P56" s="48">
        <v>0</v>
      </c>
      <c r="Q56" s="48">
        <f t="shared" si="4"/>
        <v>1</v>
      </c>
    </row>
    <row r="57" spans="1:17" s="10" customFormat="1" ht="25.5" customHeight="1">
      <c r="A57" s="28" t="s">
        <v>18</v>
      </c>
      <c r="B57" s="28" t="s">
        <v>43</v>
      </c>
      <c r="C57" s="28" t="s">
        <v>29</v>
      </c>
      <c r="D57" s="28"/>
      <c r="E57" s="28"/>
      <c r="F57" s="52" t="s">
        <v>49</v>
      </c>
      <c r="G57" s="51" t="s">
        <v>17</v>
      </c>
      <c r="H57" s="28" t="s">
        <v>28</v>
      </c>
      <c r="I57" s="28" t="s">
        <v>29</v>
      </c>
      <c r="J57" s="28" t="s">
        <v>42</v>
      </c>
      <c r="K57" s="37" t="s">
        <v>169</v>
      </c>
      <c r="L57" s="69" t="s">
        <v>30</v>
      </c>
      <c r="M57" s="38">
        <v>1250</v>
      </c>
      <c r="N57" s="38">
        <v>4112</v>
      </c>
      <c r="O57" s="88">
        <v>4110.6</v>
      </c>
      <c r="P57" s="48">
        <f t="shared" si="3"/>
        <v>3.2884800000000003</v>
      </c>
      <c r="Q57" s="48">
        <f t="shared" si="4"/>
        <v>0.9996595330739301</v>
      </c>
    </row>
    <row r="58" spans="1:17" s="10" customFormat="1" ht="24" customHeight="1">
      <c r="A58" s="301" t="s">
        <v>18</v>
      </c>
      <c r="B58" s="301" t="s">
        <v>43</v>
      </c>
      <c r="C58" s="301" t="s">
        <v>25</v>
      </c>
      <c r="D58" s="301"/>
      <c r="E58" s="301"/>
      <c r="F58" s="306" t="s">
        <v>250</v>
      </c>
      <c r="G58" s="311" t="s">
        <v>17</v>
      </c>
      <c r="H58" s="301">
        <v>935</v>
      </c>
      <c r="I58" s="301" t="s">
        <v>29</v>
      </c>
      <c r="J58" s="301" t="s">
        <v>42</v>
      </c>
      <c r="K58" s="37" t="s">
        <v>239</v>
      </c>
      <c r="L58" s="302" t="s">
        <v>30</v>
      </c>
      <c r="M58" s="38">
        <v>0</v>
      </c>
      <c r="N58" s="38">
        <v>1958.6</v>
      </c>
      <c r="O58" s="38">
        <v>1953.2</v>
      </c>
      <c r="P58" s="48">
        <v>0</v>
      </c>
      <c r="Q58" s="48">
        <f t="shared" si="4"/>
        <v>0.9972429286224855</v>
      </c>
    </row>
    <row r="59" spans="1:17" s="10" customFormat="1" ht="24" customHeight="1">
      <c r="A59" s="336"/>
      <c r="B59" s="336"/>
      <c r="C59" s="336"/>
      <c r="D59" s="336"/>
      <c r="E59" s="336"/>
      <c r="F59" s="343"/>
      <c r="G59" s="333"/>
      <c r="H59" s="336"/>
      <c r="I59" s="336"/>
      <c r="J59" s="336"/>
      <c r="K59" s="37" t="s">
        <v>251</v>
      </c>
      <c r="L59" s="347"/>
      <c r="M59" s="38">
        <v>0</v>
      </c>
      <c r="N59" s="38">
        <v>6425.6</v>
      </c>
      <c r="O59" s="38">
        <v>6156.3</v>
      </c>
      <c r="P59" s="48">
        <v>0</v>
      </c>
      <c r="Q59" s="48">
        <f t="shared" si="4"/>
        <v>0.9580895169322708</v>
      </c>
    </row>
    <row r="60" spans="1:17" s="10" customFormat="1" ht="24" customHeight="1">
      <c r="A60" s="336"/>
      <c r="B60" s="336"/>
      <c r="C60" s="336"/>
      <c r="D60" s="336"/>
      <c r="E60" s="336"/>
      <c r="F60" s="343"/>
      <c r="G60" s="333"/>
      <c r="H60" s="336"/>
      <c r="I60" s="336"/>
      <c r="J60" s="336"/>
      <c r="K60" s="37" t="s">
        <v>404</v>
      </c>
      <c r="L60" s="347"/>
      <c r="M60" s="38"/>
      <c r="N60" s="38">
        <v>988.3</v>
      </c>
      <c r="O60" s="38">
        <v>988.3</v>
      </c>
      <c r="P60" s="48">
        <v>0</v>
      </c>
      <c r="Q60" s="48">
        <f t="shared" si="4"/>
        <v>1</v>
      </c>
    </row>
    <row r="61" spans="1:17" s="10" customFormat="1" ht="20.25" customHeight="1">
      <c r="A61" s="304"/>
      <c r="B61" s="304"/>
      <c r="C61" s="304"/>
      <c r="D61" s="304"/>
      <c r="E61" s="304"/>
      <c r="F61" s="334"/>
      <c r="G61" s="334"/>
      <c r="H61" s="304"/>
      <c r="I61" s="304"/>
      <c r="J61" s="304"/>
      <c r="K61" s="37" t="s">
        <v>198</v>
      </c>
      <c r="L61" s="348"/>
      <c r="M61" s="38">
        <v>6000</v>
      </c>
      <c r="N61" s="38">
        <v>5128.5</v>
      </c>
      <c r="O61" s="38">
        <v>3769.8</v>
      </c>
      <c r="P61" s="48">
        <f>O61/M61</f>
        <v>0.6283000000000001</v>
      </c>
      <c r="Q61" s="48">
        <f aca="true" t="shared" si="5" ref="Q61:Q67">O61/N61</f>
        <v>0.735068733547821</v>
      </c>
    </row>
    <row r="62" spans="1:17" s="10" customFormat="1" ht="20.25" customHeight="1">
      <c r="A62" s="304"/>
      <c r="B62" s="304"/>
      <c r="C62" s="304"/>
      <c r="D62" s="304"/>
      <c r="E62" s="304"/>
      <c r="F62" s="334"/>
      <c r="G62" s="334"/>
      <c r="H62" s="304"/>
      <c r="I62" s="304"/>
      <c r="J62" s="304"/>
      <c r="K62" s="37" t="s">
        <v>402</v>
      </c>
      <c r="L62" s="348"/>
      <c r="M62" s="38"/>
      <c r="N62" s="38">
        <v>1748.5</v>
      </c>
      <c r="O62" s="38">
        <v>1748.5</v>
      </c>
      <c r="P62" s="48">
        <v>0</v>
      </c>
      <c r="Q62" s="48">
        <f t="shared" si="5"/>
        <v>1</v>
      </c>
    </row>
    <row r="63" spans="1:17" s="10" customFormat="1" ht="20.25" customHeight="1">
      <c r="A63" s="304"/>
      <c r="B63" s="304"/>
      <c r="C63" s="304"/>
      <c r="D63" s="304"/>
      <c r="E63" s="304"/>
      <c r="F63" s="334"/>
      <c r="G63" s="334"/>
      <c r="H63" s="304"/>
      <c r="I63" s="304"/>
      <c r="J63" s="304"/>
      <c r="K63" s="37" t="s">
        <v>403</v>
      </c>
      <c r="L63" s="348"/>
      <c r="M63" s="38"/>
      <c r="N63" s="38">
        <v>38.2</v>
      </c>
      <c r="O63" s="38">
        <v>19.8</v>
      </c>
      <c r="P63" s="48">
        <v>0</v>
      </c>
      <c r="Q63" s="48">
        <f t="shared" si="5"/>
        <v>0.5183246073298429</v>
      </c>
    </row>
    <row r="64" spans="1:17" s="10" customFormat="1" ht="21" customHeight="1">
      <c r="A64" s="305"/>
      <c r="B64" s="305"/>
      <c r="C64" s="305"/>
      <c r="D64" s="305"/>
      <c r="E64" s="305"/>
      <c r="F64" s="335"/>
      <c r="G64" s="335"/>
      <c r="H64" s="305"/>
      <c r="I64" s="305"/>
      <c r="J64" s="305"/>
      <c r="K64" s="37" t="s">
        <v>240</v>
      </c>
      <c r="L64" s="349"/>
      <c r="M64" s="38">
        <v>1440</v>
      </c>
      <c r="N64" s="38">
        <v>1046.6</v>
      </c>
      <c r="O64" s="38">
        <v>1046.6</v>
      </c>
      <c r="P64" s="48">
        <f>O64/M64</f>
        <v>0.7268055555555555</v>
      </c>
      <c r="Q64" s="48">
        <f t="shared" si="5"/>
        <v>1</v>
      </c>
    </row>
    <row r="65" spans="1:17" s="10" customFormat="1" ht="21" customHeight="1">
      <c r="A65" s="301" t="s">
        <v>18</v>
      </c>
      <c r="B65" s="301" t="s">
        <v>43</v>
      </c>
      <c r="C65" s="301" t="s">
        <v>33</v>
      </c>
      <c r="D65" s="342"/>
      <c r="E65" s="342"/>
      <c r="F65" s="308" t="s">
        <v>50</v>
      </c>
      <c r="G65" s="355" t="s">
        <v>17</v>
      </c>
      <c r="H65" s="301">
        <v>935</v>
      </c>
      <c r="I65" s="301" t="s">
        <v>29</v>
      </c>
      <c r="J65" s="301" t="s">
        <v>42</v>
      </c>
      <c r="K65" s="37" t="s">
        <v>190</v>
      </c>
      <c r="L65" s="390" t="s">
        <v>30</v>
      </c>
      <c r="M65" s="38">
        <v>1350</v>
      </c>
      <c r="N65" s="38">
        <v>1496.9</v>
      </c>
      <c r="O65" s="67">
        <v>1350</v>
      </c>
      <c r="P65" s="48">
        <f>O65/M65</f>
        <v>1</v>
      </c>
      <c r="Q65" s="48">
        <f t="shared" si="5"/>
        <v>0.9018638519607187</v>
      </c>
    </row>
    <row r="66" spans="1:17" s="10" customFormat="1" ht="21" customHeight="1">
      <c r="A66" s="336"/>
      <c r="B66" s="336"/>
      <c r="C66" s="336"/>
      <c r="D66" s="304"/>
      <c r="E66" s="304"/>
      <c r="F66" s="353"/>
      <c r="G66" s="356"/>
      <c r="H66" s="336"/>
      <c r="I66" s="336"/>
      <c r="J66" s="336"/>
      <c r="K66" s="37" t="s">
        <v>405</v>
      </c>
      <c r="L66" s="390"/>
      <c r="M66" s="38"/>
      <c r="N66" s="38">
        <v>200</v>
      </c>
      <c r="O66" s="38">
        <v>0</v>
      </c>
      <c r="P66" s="48">
        <v>0</v>
      </c>
      <c r="Q66" s="48">
        <f t="shared" si="5"/>
        <v>0</v>
      </c>
    </row>
    <row r="67" spans="1:17" s="10" customFormat="1" ht="39" customHeight="1">
      <c r="A67" s="358"/>
      <c r="B67" s="358"/>
      <c r="C67" s="358"/>
      <c r="D67" s="305"/>
      <c r="E67" s="305"/>
      <c r="F67" s="354"/>
      <c r="G67" s="357"/>
      <c r="H67" s="358"/>
      <c r="I67" s="358"/>
      <c r="J67" s="358"/>
      <c r="K67" s="37" t="s">
        <v>406</v>
      </c>
      <c r="L67" s="390"/>
      <c r="M67" s="98"/>
      <c r="N67" s="38">
        <v>70</v>
      </c>
      <c r="O67" s="67">
        <v>0</v>
      </c>
      <c r="P67" s="48">
        <v>0</v>
      </c>
      <c r="Q67" s="48">
        <f t="shared" si="5"/>
        <v>0</v>
      </c>
    </row>
    <row r="68" spans="1:17" s="10" customFormat="1" ht="39" customHeight="1">
      <c r="A68" s="28" t="s">
        <v>18</v>
      </c>
      <c r="B68" s="28" t="s">
        <v>43</v>
      </c>
      <c r="C68" s="28" t="s">
        <v>139</v>
      </c>
      <c r="D68" s="28"/>
      <c r="E68" s="28"/>
      <c r="F68" s="42" t="s">
        <v>116</v>
      </c>
      <c r="G68" s="5" t="s">
        <v>17</v>
      </c>
      <c r="H68" s="28">
        <v>935</v>
      </c>
      <c r="I68" s="28" t="s">
        <v>29</v>
      </c>
      <c r="J68" s="28" t="s">
        <v>42</v>
      </c>
      <c r="K68" s="37" t="s">
        <v>191</v>
      </c>
      <c r="L68" s="69" t="s">
        <v>30</v>
      </c>
      <c r="M68" s="38">
        <v>692.9</v>
      </c>
      <c r="N68" s="38">
        <v>522.7</v>
      </c>
      <c r="O68" s="67">
        <v>522.7</v>
      </c>
      <c r="P68" s="48">
        <f>O68/M68</f>
        <v>0.7543657093375669</v>
      </c>
      <c r="Q68" s="48">
        <f t="shared" si="4"/>
        <v>1</v>
      </c>
    </row>
    <row r="69" spans="1:17" s="10" customFormat="1" ht="23.25" customHeight="1">
      <c r="A69" s="301" t="s">
        <v>18</v>
      </c>
      <c r="B69" s="301" t="s">
        <v>43</v>
      </c>
      <c r="C69" s="301" t="s">
        <v>218</v>
      </c>
      <c r="D69" s="301"/>
      <c r="E69" s="301"/>
      <c r="F69" s="306" t="s">
        <v>170</v>
      </c>
      <c r="G69" s="308" t="s">
        <v>17</v>
      </c>
      <c r="H69" s="301">
        <v>935</v>
      </c>
      <c r="I69" s="301" t="s">
        <v>29</v>
      </c>
      <c r="J69" s="301" t="s">
        <v>42</v>
      </c>
      <c r="K69" s="37" t="s">
        <v>286</v>
      </c>
      <c r="L69" s="302" t="s">
        <v>30</v>
      </c>
      <c r="M69" s="38">
        <v>445.7</v>
      </c>
      <c r="N69" s="38">
        <v>445.7</v>
      </c>
      <c r="O69" s="67">
        <v>0</v>
      </c>
      <c r="P69" s="48">
        <f>O69/M69</f>
        <v>0</v>
      </c>
      <c r="Q69" s="48">
        <f t="shared" si="4"/>
        <v>0</v>
      </c>
    </row>
    <row r="70" spans="1:17" s="10" customFormat="1" ht="24" customHeight="1">
      <c r="A70" s="305"/>
      <c r="B70" s="305"/>
      <c r="C70" s="305"/>
      <c r="D70" s="305"/>
      <c r="E70" s="305"/>
      <c r="F70" s="307"/>
      <c r="G70" s="303"/>
      <c r="H70" s="299"/>
      <c r="I70" s="299"/>
      <c r="J70" s="299"/>
      <c r="K70" s="28" t="s">
        <v>361</v>
      </c>
      <c r="L70" s="303"/>
      <c r="M70" s="38">
        <v>0</v>
      </c>
      <c r="N70" s="38">
        <v>50</v>
      </c>
      <c r="O70" s="67">
        <v>50</v>
      </c>
      <c r="P70" s="48">
        <v>0</v>
      </c>
      <c r="Q70" s="48">
        <f>O70/N70</f>
        <v>1</v>
      </c>
    </row>
    <row r="71" spans="1:17" s="10" customFormat="1" ht="39" customHeight="1">
      <c r="A71" s="28" t="s">
        <v>18</v>
      </c>
      <c r="B71" s="28" t="s">
        <v>43</v>
      </c>
      <c r="C71" s="28" t="s">
        <v>105</v>
      </c>
      <c r="D71" s="28"/>
      <c r="E71" s="28"/>
      <c r="F71" s="43" t="s">
        <v>199</v>
      </c>
      <c r="G71" s="35" t="s">
        <v>17</v>
      </c>
      <c r="H71" s="28">
        <v>935</v>
      </c>
      <c r="I71" s="28" t="s">
        <v>29</v>
      </c>
      <c r="J71" s="28" t="s">
        <v>42</v>
      </c>
      <c r="K71" s="28" t="s">
        <v>287</v>
      </c>
      <c r="L71" s="69" t="s">
        <v>30</v>
      </c>
      <c r="M71" s="38">
        <v>100</v>
      </c>
      <c r="N71" s="38">
        <v>98.8</v>
      </c>
      <c r="O71" s="67">
        <v>98.8</v>
      </c>
      <c r="P71" s="48">
        <f>O71/M71</f>
        <v>0.988</v>
      </c>
      <c r="Q71" s="48">
        <f t="shared" si="4"/>
        <v>1</v>
      </c>
    </row>
    <row r="72" spans="1:17" s="10" customFormat="1" ht="15" customHeight="1">
      <c r="A72" s="340" t="s">
        <v>18</v>
      </c>
      <c r="B72" s="340" t="s">
        <v>51</v>
      </c>
      <c r="C72" s="340"/>
      <c r="D72" s="340"/>
      <c r="E72" s="340"/>
      <c r="F72" s="344" t="s">
        <v>52</v>
      </c>
      <c r="G72" s="23" t="s">
        <v>16</v>
      </c>
      <c r="H72" s="59"/>
      <c r="I72" s="59"/>
      <c r="J72" s="59"/>
      <c r="K72" s="22"/>
      <c r="L72" s="59"/>
      <c r="M72" s="24">
        <f>M73</f>
        <v>21064.3</v>
      </c>
      <c r="N72" s="24">
        <f>N73+N74</f>
        <v>209605.30000000002</v>
      </c>
      <c r="O72" s="24">
        <f>O73+O74</f>
        <v>185836</v>
      </c>
      <c r="P72" s="87">
        <f>O72/M72</f>
        <v>8.82232022901307</v>
      </c>
      <c r="Q72" s="87">
        <f t="shared" si="4"/>
        <v>0.8865997186139853</v>
      </c>
    </row>
    <row r="73" spans="1:17" s="10" customFormat="1" ht="33.75">
      <c r="A73" s="341"/>
      <c r="B73" s="341"/>
      <c r="C73" s="341"/>
      <c r="D73" s="341"/>
      <c r="E73" s="341"/>
      <c r="F73" s="345"/>
      <c r="G73" s="25" t="s">
        <v>17</v>
      </c>
      <c r="H73" s="26">
        <v>935</v>
      </c>
      <c r="I73" s="20"/>
      <c r="J73" s="20"/>
      <c r="K73" s="20"/>
      <c r="L73" s="20"/>
      <c r="M73" s="27">
        <f>M76+M80+M83+M84+M86+M87+M88</f>
        <v>21064.3</v>
      </c>
      <c r="N73" s="27">
        <f>N76+N78+N79+N80+N81+N82+N83+N84+N85+N86+N88</f>
        <v>209605.30000000002</v>
      </c>
      <c r="O73" s="27">
        <f>O76+O78+O79+O80+O81+O82+O83+O84+O85+O86+O88</f>
        <v>185836</v>
      </c>
      <c r="P73" s="48">
        <f>O73/M73</f>
        <v>8.82232022901307</v>
      </c>
      <c r="Q73" s="48">
        <f t="shared" si="4"/>
        <v>0.8865997186139853</v>
      </c>
    </row>
    <row r="74" spans="1:17" s="10" customFormat="1" ht="33.75">
      <c r="A74" s="305"/>
      <c r="B74" s="305"/>
      <c r="C74" s="305"/>
      <c r="D74" s="305"/>
      <c r="E74" s="305"/>
      <c r="F74" s="346"/>
      <c r="G74" s="25" t="s">
        <v>193</v>
      </c>
      <c r="H74" s="60">
        <v>940</v>
      </c>
      <c r="I74" s="19"/>
      <c r="J74" s="19"/>
      <c r="K74" s="20"/>
      <c r="L74" s="19"/>
      <c r="M74" s="27">
        <f>M75</f>
        <v>20</v>
      </c>
      <c r="N74" s="27">
        <f>N75</f>
        <v>0</v>
      </c>
      <c r="O74" s="27">
        <f>O75</f>
        <v>0</v>
      </c>
      <c r="P74" s="48">
        <v>0</v>
      </c>
      <c r="Q74" s="48">
        <v>0</v>
      </c>
    </row>
    <row r="75" spans="1:17" s="10" customFormat="1" ht="27.75" customHeight="1">
      <c r="A75" s="317" t="s">
        <v>18</v>
      </c>
      <c r="B75" s="317" t="s">
        <v>51</v>
      </c>
      <c r="C75" s="317" t="s">
        <v>20</v>
      </c>
      <c r="D75" s="342"/>
      <c r="E75" s="342"/>
      <c r="F75" s="323" t="s">
        <v>263</v>
      </c>
      <c r="G75" s="51" t="s">
        <v>193</v>
      </c>
      <c r="H75" s="60">
        <v>940</v>
      </c>
      <c r="I75" s="19" t="s">
        <v>21</v>
      </c>
      <c r="J75" s="19" t="s">
        <v>33</v>
      </c>
      <c r="K75" s="19" t="s">
        <v>266</v>
      </c>
      <c r="L75" s="317" t="s">
        <v>192</v>
      </c>
      <c r="M75" s="27">
        <v>20</v>
      </c>
      <c r="N75" s="27">
        <v>0</v>
      </c>
      <c r="O75" s="27">
        <v>0</v>
      </c>
      <c r="P75" s="48">
        <v>0</v>
      </c>
      <c r="Q75" s="48">
        <v>0</v>
      </c>
    </row>
    <row r="76" spans="1:17" s="10" customFormat="1" ht="15">
      <c r="A76" s="304"/>
      <c r="B76" s="304"/>
      <c r="C76" s="304"/>
      <c r="D76" s="304"/>
      <c r="E76" s="304"/>
      <c r="F76" s="332"/>
      <c r="G76" s="326" t="s">
        <v>17</v>
      </c>
      <c r="H76" s="327">
        <v>935</v>
      </c>
      <c r="I76" s="329" t="s">
        <v>21</v>
      </c>
      <c r="J76" s="329" t="s">
        <v>33</v>
      </c>
      <c r="K76" s="20" t="s">
        <v>264</v>
      </c>
      <c r="L76" s="304"/>
      <c r="M76" s="27">
        <v>0</v>
      </c>
      <c r="N76" s="27">
        <v>48155.3</v>
      </c>
      <c r="O76" s="27">
        <v>28560.6</v>
      </c>
      <c r="P76" s="48">
        <v>0</v>
      </c>
      <c r="Q76" s="48">
        <f>O76/N76</f>
        <v>0.5930935950975281</v>
      </c>
    </row>
    <row r="77" spans="1:17" s="10" customFormat="1" ht="15">
      <c r="A77" s="304"/>
      <c r="B77" s="304"/>
      <c r="C77" s="304"/>
      <c r="D77" s="304"/>
      <c r="E77" s="304"/>
      <c r="F77" s="332"/>
      <c r="G77" s="326"/>
      <c r="H77" s="328"/>
      <c r="I77" s="330"/>
      <c r="J77" s="330"/>
      <c r="K77" s="20" t="s">
        <v>362</v>
      </c>
      <c r="L77" s="304"/>
      <c r="M77" s="27">
        <v>0</v>
      </c>
      <c r="N77" s="27"/>
      <c r="O77" s="27">
        <v>0</v>
      </c>
      <c r="P77" s="48">
        <v>0</v>
      </c>
      <c r="Q77" s="48"/>
    </row>
    <row r="78" spans="1:17" s="10" customFormat="1" ht="15">
      <c r="A78" s="304"/>
      <c r="B78" s="304"/>
      <c r="C78" s="304"/>
      <c r="D78" s="304"/>
      <c r="E78" s="304"/>
      <c r="F78" s="332"/>
      <c r="G78" s="326"/>
      <c r="H78" s="328"/>
      <c r="I78" s="330"/>
      <c r="J78" s="330"/>
      <c r="K78" s="20" t="s">
        <v>363</v>
      </c>
      <c r="L78" s="304"/>
      <c r="M78" s="27">
        <v>0</v>
      </c>
      <c r="N78" s="27">
        <v>111.5</v>
      </c>
      <c r="O78" s="27">
        <v>111.5</v>
      </c>
      <c r="P78" s="48">
        <v>0</v>
      </c>
      <c r="Q78" s="48">
        <f>O78/N78</f>
        <v>1</v>
      </c>
    </row>
    <row r="79" spans="1:17" s="10" customFormat="1" ht="15">
      <c r="A79" s="304"/>
      <c r="B79" s="304"/>
      <c r="C79" s="304"/>
      <c r="D79" s="304"/>
      <c r="E79" s="304"/>
      <c r="F79" s="310"/>
      <c r="G79" s="326"/>
      <c r="H79" s="328"/>
      <c r="I79" s="330"/>
      <c r="J79" s="330"/>
      <c r="K79" s="20" t="s">
        <v>265</v>
      </c>
      <c r="L79" s="304"/>
      <c r="M79" s="27">
        <v>0</v>
      </c>
      <c r="N79" s="27">
        <v>44</v>
      </c>
      <c r="O79" s="27">
        <v>2.8</v>
      </c>
      <c r="P79" s="48">
        <v>0</v>
      </c>
      <c r="Q79" s="48">
        <f>O79/N79</f>
        <v>0.06363636363636363</v>
      </c>
    </row>
    <row r="80" spans="1:17" s="10" customFormat="1" ht="22.5" customHeight="1">
      <c r="A80" s="301" t="s">
        <v>18</v>
      </c>
      <c r="B80" s="301" t="s">
        <v>51</v>
      </c>
      <c r="C80" s="301" t="s">
        <v>22</v>
      </c>
      <c r="D80" s="301"/>
      <c r="E80" s="301"/>
      <c r="F80" s="324" t="s">
        <v>365</v>
      </c>
      <c r="G80" s="311" t="s">
        <v>17</v>
      </c>
      <c r="H80" s="331">
        <v>935</v>
      </c>
      <c r="I80" s="304"/>
      <c r="J80" s="304"/>
      <c r="K80" s="20" t="s">
        <v>267</v>
      </c>
      <c r="L80" s="304"/>
      <c r="M80" s="21">
        <v>15056.8</v>
      </c>
      <c r="N80" s="123">
        <v>18147.1</v>
      </c>
      <c r="O80" s="67">
        <v>15312.7</v>
      </c>
      <c r="P80" s="48">
        <f>O80/M80</f>
        <v>1.0169956431645504</v>
      </c>
      <c r="Q80" s="48">
        <f t="shared" si="4"/>
        <v>0.8438097547266507</v>
      </c>
    </row>
    <row r="81" spans="1:17" s="10" customFormat="1" ht="23.25" customHeight="1">
      <c r="A81" s="305"/>
      <c r="B81" s="305"/>
      <c r="C81" s="305"/>
      <c r="D81" s="305"/>
      <c r="E81" s="305"/>
      <c r="F81" s="325"/>
      <c r="G81" s="307"/>
      <c r="H81" s="305"/>
      <c r="I81" s="305"/>
      <c r="J81" s="305"/>
      <c r="K81" s="20" t="s">
        <v>364</v>
      </c>
      <c r="L81" s="305"/>
      <c r="M81" s="21">
        <v>0</v>
      </c>
      <c r="N81" s="123">
        <v>45433.3</v>
      </c>
      <c r="O81" s="67">
        <v>45433.3</v>
      </c>
      <c r="P81" s="48">
        <v>0</v>
      </c>
      <c r="Q81" s="48">
        <f t="shared" si="4"/>
        <v>1</v>
      </c>
    </row>
    <row r="82" spans="1:17" s="10" customFormat="1" ht="23.25" customHeight="1">
      <c r="A82" s="317" t="s">
        <v>18</v>
      </c>
      <c r="B82" s="317" t="s">
        <v>51</v>
      </c>
      <c r="C82" s="317" t="s">
        <v>25</v>
      </c>
      <c r="D82" s="342"/>
      <c r="E82" s="342"/>
      <c r="F82" s="311" t="s">
        <v>53</v>
      </c>
      <c r="G82" s="311" t="s">
        <v>17</v>
      </c>
      <c r="H82" s="331">
        <v>935</v>
      </c>
      <c r="I82" s="317" t="s">
        <v>21</v>
      </c>
      <c r="J82" s="317" t="s">
        <v>33</v>
      </c>
      <c r="K82" s="20" t="s">
        <v>407</v>
      </c>
      <c r="L82" s="320" t="s">
        <v>30</v>
      </c>
      <c r="M82" s="62"/>
      <c r="N82" s="132">
        <v>3210</v>
      </c>
      <c r="O82" s="89">
        <v>2697.3</v>
      </c>
      <c r="P82" s="48">
        <v>0</v>
      </c>
      <c r="Q82" s="48">
        <f>O82/N82</f>
        <v>0.8402803738317758</v>
      </c>
    </row>
    <row r="83" spans="1:17" s="10" customFormat="1" ht="26.25" customHeight="1">
      <c r="A83" s="318"/>
      <c r="B83" s="318"/>
      <c r="C83" s="318"/>
      <c r="D83" s="304"/>
      <c r="E83" s="304"/>
      <c r="F83" s="333"/>
      <c r="G83" s="333"/>
      <c r="H83" s="359"/>
      <c r="I83" s="318"/>
      <c r="J83" s="318"/>
      <c r="K83" s="20" t="s">
        <v>269</v>
      </c>
      <c r="L83" s="321"/>
      <c r="M83" s="62">
        <v>100</v>
      </c>
      <c r="N83" s="132">
        <v>3.5</v>
      </c>
      <c r="O83" s="89">
        <v>2.7</v>
      </c>
      <c r="P83" s="90">
        <f>O83/M83</f>
        <v>0.027000000000000003</v>
      </c>
      <c r="Q83" s="90">
        <f>O83/N83</f>
        <v>0.7714285714285715</v>
      </c>
    </row>
    <row r="84" spans="1:17" s="10" customFormat="1" ht="23.25" customHeight="1">
      <c r="A84" s="319"/>
      <c r="B84" s="319"/>
      <c r="C84" s="319"/>
      <c r="D84" s="305"/>
      <c r="E84" s="305"/>
      <c r="F84" s="391"/>
      <c r="G84" s="391"/>
      <c r="H84" s="392"/>
      <c r="I84" s="319"/>
      <c r="J84" s="319"/>
      <c r="K84" s="91" t="s">
        <v>268</v>
      </c>
      <c r="L84" s="322"/>
      <c r="M84" s="81">
        <v>2000</v>
      </c>
      <c r="N84" s="81">
        <v>135.1</v>
      </c>
      <c r="O84" s="81">
        <v>135</v>
      </c>
      <c r="P84" s="90">
        <f>O84/M84</f>
        <v>0.0675</v>
      </c>
      <c r="Q84" s="90">
        <v>0</v>
      </c>
    </row>
    <row r="85" spans="1:17" s="10" customFormat="1" ht="98.25" customHeight="1">
      <c r="A85" s="115" t="s">
        <v>18</v>
      </c>
      <c r="B85" s="115" t="s">
        <v>51</v>
      </c>
      <c r="C85" s="115" t="s">
        <v>25</v>
      </c>
      <c r="D85" s="112">
        <v>5</v>
      </c>
      <c r="E85" s="112"/>
      <c r="F85" s="130" t="s">
        <v>408</v>
      </c>
      <c r="G85" s="117" t="s">
        <v>17</v>
      </c>
      <c r="H85" s="114">
        <v>935</v>
      </c>
      <c r="I85" s="115" t="s">
        <v>21</v>
      </c>
      <c r="J85" s="115" t="s">
        <v>33</v>
      </c>
      <c r="K85" s="91" t="s">
        <v>409</v>
      </c>
      <c r="L85" s="113" t="s">
        <v>30</v>
      </c>
      <c r="M85" s="81"/>
      <c r="N85" s="81">
        <v>91171.8</v>
      </c>
      <c r="O85" s="81">
        <v>91171.8</v>
      </c>
      <c r="P85" s="90">
        <v>0</v>
      </c>
      <c r="Q85" s="90">
        <v>1</v>
      </c>
    </row>
    <row r="86" spans="1:17" s="10" customFormat="1" ht="48" customHeight="1">
      <c r="A86" s="53" t="s">
        <v>18</v>
      </c>
      <c r="B86" s="53" t="s">
        <v>51</v>
      </c>
      <c r="C86" s="53" t="s">
        <v>18</v>
      </c>
      <c r="D86" s="53"/>
      <c r="E86" s="53"/>
      <c r="F86" s="17" t="s">
        <v>54</v>
      </c>
      <c r="G86" s="51" t="s">
        <v>17</v>
      </c>
      <c r="H86" s="92">
        <v>935</v>
      </c>
      <c r="I86" s="53" t="s">
        <v>21</v>
      </c>
      <c r="J86" s="53" t="s">
        <v>33</v>
      </c>
      <c r="K86" s="93" t="s">
        <v>270</v>
      </c>
      <c r="L86" s="94" t="s">
        <v>30</v>
      </c>
      <c r="M86" s="63">
        <v>3900</v>
      </c>
      <c r="N86" s="63">
        <v>2800</v>
      </c>
      <c r="O86" s="67">
        <v>2015</v>
      </c>
      <c r="P86" s="48">
        <f>O86/M86</f>
        <v>0.5166666666666667</v>
      </c>
      <c r="Q86" s="48">
        <f>O86/N86</f>
        <v>0.7196428571428571</v>
      </c>
    </row>
    <row r="87" spans="1:17" s="10" customFormat="1" ht="59.25" customHeight="1">
      <c r="A87" s="300" t="s">
        <v>18</v>
      </c>
      <c r="B87" s="300" t="s">
        <v>51</v>
      </c>
      <c r="C87" s="300" t="s">
        <v>37</v>
      </c>
      <c r="D87" s="300"/>
      <c r="E87" s="300"/>
      <c r="F87" s="323" t="s">
        <v>106</v>
      </c>
      <c r="G87" s="311" t="s">
        <v>17</v>
      </c>
      <c r="H87" s="298">
        <v>935</v>
      </c>
      <c r="I87" s="300" t="s">
        <v>21</v>
      </c>
      <c r="J87" s="300" t="s">
        <v>33</v>
      </c>
      <c r="K87" s="93" t="s">
        <v>271</v>
      </c>
      <c r="L87" s="315" t="s">
        <v>30</v>
      </c>
      <c r="M87" s="63">
        <v>7.5</v>
      </c>
      <c r="N87" s="63">
        <v>0</v>
      </c>
      <c r="O87" s="67">
        <v>0</v>
      </c>
      <c r="P87" s="48">
        <f>O87/M87</f>
        <v>0</v>
      </c>
      <c r="Q87" s="48">
        <v>0</v>
      </c>
    </row>
    <row r="88" spans="1:17" s="10" customFormat="1" ht="45" customHeight="1">
      <c r="A88" s="305"/>
      <c r="B88" s="305"/>
      <c r="C88" s="305"/>
      <c r="D88" s="305"/>
      <c r="E88" s="305"/>
      <c r="F88" s="310"/>
      <c r="G88" s="307"/>
      <c r="H88" s="299"/>
      <c r="I88" s="299"/>
      <c r="J88" s="299"/>
      <c r="K88" s="93" t="s">
        <v>366</v>
      </c>
      <c r="L88" s="316"/>
      <c r="M88" s="63">
        <v>0</v>
      </c>
      <c r="N88" s="63">
        <v>393.7</v>
      </c>
      <c r="O88" s="67">
        <v>393.3</v>
      </c>
      <c r="P88" s="48">
        <v>0</v>
      </c>
      <c r="Q88" s="48">
        <f>O88/N88</f>
        <v>0.998983997967996</v>
      </c>
    </row>
    <row r="89" spans="1:17" s="10" customFormat="1" ht="15">
      <c r="A89" s="312" t="s">
        <v>18</v>
      </c>
      <c r="B89" s="313" t="s">
        <v>55</v>
      </c>
      <c r="C89" s="313"/>
      <c r="D89" s="313"/>
      <c r="E89" s="313"/>
      <c r="F89" s="314" t="s">
        <v>56</v>
      </c>
      <c r="G89" s="49" t="s">
        <v>16</v>
      </c>
      <c r="H89" s="95"/>
      <c r="I89" s="95"/>
      <c r="J89" s="95"/>
      <c r="K89" s="96"/>
      <c r="L89" s="95"/>
      <c r="M89" s="70">
        <f>SUM(M90:M90)</f>
        <v>7731.1</v>
      </c>
      <c r="N89" s="70">
        <f>SUM(N90:N90)</f>
        <v>7922</v>
      </c>
      <c r="O89" s="70">
        <f>SUM(O90:O90)</f>
        <v>7904.6</v>
      </c>
      <c r="P89" s="87">
        <f>O89/M89</f>
        <v>1.0224418258721268</v>
      </c>
      <c r="Q89" s="87">
        <f>O89/N89</f>
        <v>0.9978035849532947</v>
      </c>
    </row>
    <row r="90" spans="1:17" s="10" customFormat="1" ht="45" customHeight="1">
      <c r="A90" s="312"/>
      <c r="B90" s="313"/>
      <c r="C90" s="313"/>
      <c r="D90" s="313"/>
      <c r="E90" s="313"/>
      <c r="F90" s="314"/>
      <c r="G90" s="47" t="s">
        <v>57</v>
      </c>
      <c r="H90" s="71">
        <v>935</v>
      </c>
      <c r="I90" s="97" t="s">
        <v>29</v>
      </c>
      <c r="J90" s="97" t="s">
        <v>29</v>
      </c>
      <c r="K90" s="97" t="s">
        <v>171</v>
      </c>
      <c r="L90" s="39" t="s">
        <v>288</v>
      </c>
      <c r="M90" s="72">
        <v>7731.1</v>
      </c>
      <c r="N90" s="72">
        <v>7922</v>
      </c>
      <c r="O90" s="27">
        <v>7904.6</v>
      </c>
      <c r="P90" s="48">
        <f>O90/M90</f>
        <v>1.0224418258721268</v>
      </c>
      <c r="Q90" s="48">
        <f>O90/N90</f>
        <v>0.9978035849532947</v>
      </c>
    </row>
  </sheetData>
  <sheetProtection/>
  <mergeCells count="246">
    <mergeCell ref="G82:G84"/>
    <mergeCell ref="H82:H84"/>
    <mergeCell ref="I82:I84"/>
    <mergeCell ref="A82:A84"/>
    <mergeCell ref="B82:B84"/>
    <mergeCell ref="C82:C84"/>
    <mergeCell ref="D82:D84"/>
    <mergeCell ref="E82:E84"/>
    <mergeCell ref="F82:F84"/>
    <mergeCell ref="A65:A67"/>
    <mergeCell ref="B65:B67"/>
    <mergeCell ref="C65:C67"/>
    <mergeCell ref="D65:D67"/>
    <mergeCell ref="E65:E67"/>
    <mergeCell ref="L65:L67"/>
    <mergeCell ref="A52:A53"/>
    <mergeCell ref="B52:B53"/>
    <mergeCell ref="C52:C53"/>
    <mergeCell ref="D52:D53"/>
    <mergeCell ref="E52:E53"/>
    <mergeCell ref="F52:F53"/>
    <mergeCell ref="L25:L27"/>
    <mergeCell ref="A46:A51"/>
    <mergeCell ref="B46:B51"/>
    <mergeCell ref="C46:C51"/>
    <mergeCell ref="D46:D51"/>
    <mergeCell ref="E46:E51"/>
    <mergeCell ref="F50:F51"/>
    <mergeCell ref="G46:G51"/>
    <mergeCell ref="H46:H51"/>
    <mergeCell ref="E33:E35"/>
    <mergeCell ref="F33:F35"/>
    <mergeCell ref="K33:K34"/>
    <mergeCell ref="G33:G35"/>
    <mergeCell ref="H33:H35"/>
    <mergeCell ref="I33:I35"/>
    <mergeCell ref="J33:J35"/>
    <mergeCell ref="A8:A11"/>
    <mergeCell ref="B8:B11"/>
    <mergeCell ref="C8:C11"/>
    <mergeCell ref="D8:D11"/>
    <mergeCell ref="E8:E11"/>
    <mergeCell ref="H41:H43"/>
    <mergeCell ref="F29:F30"/>
    <mergeCell ref="E13:E14"/>
    <mergeCell ref="A16:A17"/>
    <mergeCell ref="B16:B17"/>
    <mergeCell ref="I41:I43"/>
    <mergeCell ref="J41:J43"/>
    <mergeCell ref="L41:L43"/>
    <mergeCell ref="A41:A43"/>
    <mergeCell ref="B41:B43"/>
    <mergeCell ref="C41:C43"/>
    <mergeCell ref="D41:D43"/>
    <mergeCell ref="E41:E43"/>
    <mergeCell ref="F41:F43"/>
    <mergeCell ref="G41:G43"/>
    <mergeCell ref="G13:G14"/>
    <mergeCell ref="F8:F11"/>
    <mergeCell ref="H13:H14"/>
    <mergeCell ref="I13:I14"/>
    <mergeCell ref="J13:J14"/>
    <mergeCell ref="L13:L14"/>
    <mergeCell ref="F13:F14"/>
    <mergeCell ref="A2:Q2"/>
    <mergeCell ref="M6:O6"/>
    <mergeCell ref="H6:L6"/>
    <mergeCell ref="A6:E6"/>
    <mergeCell ref="F6:F7"/>
    <mergeCell ref="G6:G7"/>
    <mergeCell ref="A3:Q3"/>
    <mergeCell ref="A4:Q4"/>
    <mergeCell ref="P6:Q6"/>
    <mergeCell ref="A75:A79"/>
    <mergeCell ref="B75:B79"/>
    <mergeCell ref="A13:A14"/>
    <mergeCell ref="B13:B14"/>
    <mergeCell ref="C13:C14"/>
    <mergeCell ref="D13:D14"/>
    <mergeCell ref="A33:A35"/>
    <mergeCell ref="B33:B35"/>
    <mergeCell ref="C33:C35"/>
    <mergeCell ref="D33:D35"/>
    <mergeCell ref="C16:C17"/>
    <mergeCell ref="D16:D17"/>
    <mergeCell ref="E16:E17"/>
    <mergeCell ref="F16:F17"/>
    <mergeCell ref="O16:O17"/>
    <mergeCell ref="P16:P17"/>
    <mergeCell ref="Q16:Q17"/>
    <mergeCell ref="A18:A19"/>
    <mergeCell ref="B18:B19"/>
    <mergeCell ref="C18:C19"/>
    <mergeCell ref="D18:D19"/>
    <mergeCell ref="E18:E19"/>
    <mergeCell ref="G16:G17"/>
    <mergeCell ref="H16:H17"/>
    <mergeCell ref="H18:H19"/>
    <mergeCell ref="I18:I19"/>
    <mergeCell ref="J18:J19"/>
    <mergeCell ref="K18:K19"/>
    <mergeCell ref="M16:M17"/>
    <mergeCell ref="N16:N17"/>
    <mergeCell ref="I16:I17"/>
    <mergeCell ref="J16:J17"/>
    <mergeCell ref="K16:K17"/>
    <mergeCell ref="L16:L17"/>
    <mergeCell ref="C25:C28"/>
    <mergeCell ref="D25:D28"/>
    <mergeCell ref="E25:E28"/>
    <mergeCell ref="G25:G28"/>
    <mergeCell ref="F18:F19"/>
    <mergeCell ref="G18:G19"/>
    <mergeCell ref="F25:F28"/>
    <mergeCell ref="G20:G21"/>
    <mergeCell ref="H25:H28"/>
    <mergeCell ref="I25:I28"/>
    <mergeCell ref="J25:J28"/>
    <mergeCell ref="A29:A30"/>
    <mergeCell ref="B29:B30"/>
    <mergeCell ref="C29:C30"/>
    <mergeCell ref="D29:D30"/>
    <mergeCell ref="E29:E30"/>
    <mergeCell ref="A25:A28"/>
    <mergeCell ref="B25:B28"/>
    <mergeCell ref="A36:A39"/>
    <mergeCell ref="B36:B39"/>
    <mergeCell ref="C36:C39"/>
    <mergeCell ref="D36:D39"/>
    <mergeCell ref="E36:E39"/>
    <mergeCell ref="F36:F39"/>
    <mergeCell ref="G36:G39"/>
    <mergeCell ref="H36:H39"/>
    <mergeCell ref="I36:I39"/>
    <mergeCell ref="J36:J39"/>
    <mergeCell ref="L36:L38"/>
    <mergeCell ref="A44:A45"/>
    <mergeCell ref="B44:B45"/>
    <mergeCell ref="C44:C45"/>
    <mergeCell ref="D44:D45"/>
    <mergeCell ref="E44:E45"/>
    <mergeCell ref="F46:F49"/>
    <mergeCell ref="F65:F67"/>
    <mergeCell ref="G65:G67"/>
    <mergeCell ref="H65:H67"/>
    <mergeCell ref="I65:I67"/>
    <mergeCell ref="J65:J67"/>
    <mergeCell ref="G52:G53"/>
    <mergeCell ref="H52:H53"/>
    <mergeCell ref="I52:I53"/>
    <mergeCell ref="J52:J53"/>
    <mergeCell ref="L58:L64"/>
    <mergeCell ref="I46:I49"/>
    <mergeCell ref="J46:J49"/>
    <mergeCell ref="I50:I51"/>
    <mergeCell ref="J50:J51"/>
    <mergeCell ref="L46:L51"/>
    <mergeCell ref="J55:J56"/>
    <mergeCell ref="K55:K56"/>
    <mergeCell ref="L52:L53"/>
    <mergeCell ref="D72:D74"/>
    <mergeCell ref="E72:E74"/>
    <mergeCell ref="C75:C79"/>
    <mergeCell ref="D75:D79"/>
    <mergeCell ref="E75:E79"/>
    <mergeCell ref="F58:F64"/>
    <mergeCell ref="C58:C64"/>
    <mergeCell ref="D58:D64"/>
    <mergeCell ref="E58:E64"/>
    <mergeCell ref="F72:F74"/>
    <mergeCell ref="A55:A56"/>
    <mergeCell ref="B55:B56"/>
    <mergeCell ref="C55:C56"/>
    <mergeCell ref="A72:A74"/>
    <mergeCell ref="B72:B74"/>
    <mergeCell ref="C72:C74"/>
    <mergeCell ref="A58:A64"/>
    <mergeCell ref="B58:B64"/>
    <mergeCell ref="A69:A70"/>
    <mergeCell ref="B69:B70"/>
    <mergeCell ref="A20:A21"/>
    <mergeCell ref="B20:B21"/>
    <mergeCell ref="C20:C21"/>
    <mergeCell ref="D20:D21"/>
    <mergeCell ref="E20:E21"/>
    <mergeCell ref="F20:F21"/>
    <mergeCell ref="H20:H21"/>
    <mergeCell ref="I20:I21"/>
    <mergeCell ref="J20:J21"/>
    <mergeCell ref="K20:K21"/>
    <mergeCell ref="F75:F79"/>
    <mergeCell ref="G58:G64"/>
    <mergeCell ref="H58:H64"/>
    <mergeCell ref="I58:I64"/>
    <mergeCell ref="J58:J64"/>
    <mergeCell ref="F44:F45"/>
    <mergeCell ref="F80:F81"/>
    <mergeCell ref="L75:L79"/>
    <mergeCell ref="G76:G79"/>
    <mergeCell ref="H76:H79"/>
    <mergeCell ref="I76:I79"/>
    <mergeCell ref="J76:J79"/>
    <mergeCell ref="G80:G81"/>
    <mergeCell ref="H80:H81"/>
    <mergeCell ref="A80:A81"/>
    <mergeCell ref="B80:B81"/>
    <mergeCell ref="C80:C81"/>
    <mergeCell ref="D80:D81"/>
    <mergeCell ref="E80:E81"/>
    <mergeCell ref="L87:L88"/>
    <mergeCell ref="J82:J84"/>
    <mergeCell ref="L82:L84"/>
    <mergeCell ref="G87:G88"/>
    <mergeCell ref="F87:F88"/>
    <mergeCell ref="A89:A90"/>
    <mergeCell ref="B89:B90"/>
    <mergeCell ref="C89:C90"/>
    <mergeCell ref="D89:D90"/>
    <mergeCell ref="E89:E90"/>
    <mergeCell ref="F89:F90"/>
    <mergeCell ref="D55:D56"/>
    <mergeCell ref="E55:E56"/>
    <mergeCell ref="F55:F56"/>
    <mergeCell ref="G55:G56"/>
    <mergeCell ref="H55:H56"/>
    <mergeCell ref="I55:I56"/>
    <mergeCell ref="C69:C70"/>
    <mergeCell ref="D69:D70"/>
    <mergeCell ref="E69:E70"/>
    <mergeCell ref="F69:F70"/>
    <mergeCell ref="G69:G70"/>
    <mergeCell ref="A87:A88"/>
    <mergeCell ref="B87:B88"/>
    <mergeCell ref="C87:C88"/>
    <mergeCell ref="D87:D88"/>
    <mergeCell ref="E87:E88"/>
    <mergeCell ref="H87:H88"/>
    <mergeCell ref="I87:I88"/>
    <mergeCell ref="J87:J88"/>
    <mergeCell ref="I69:I70"/>
    <mergeCell ref="J69:J70"/>
    <mergeCell ref="L69:L70"/>
    <mergeCell ref="H69:H70"/>
    <mergeCell ref="I80:I81"/>
    <mergeCell ref="J80:J81"/>
    <mergeCell ref="L80:L81"/>
  </mergeCells>
  <printOptions/>
  <pageMargins left="0.11811023622047245" right="0.11811023622047245" top="0.15748031496062992" bottom="0.15748031496062992" header="0.31496062992125984" footer="0.31496062992125984"/>
  <pageSetup horizontalDpi="600" verticalDpi="600" orientation="landscape" paperSize="9" scale="80" r:id="rId1"/>
  <rowBreaks count="1" manualBreakCount="1">
    <brk id="74" max="255" man="1"/>
  </rowBreaks>
</worksheet>
</file>

<file path=xl/worksheets/sheet3.xml><?xml version="1.0" encoding="utf-8"?>
<worksheet xmlns="http://schemas.openxmlformats.org/spreadsheetml/2006/main" xmlns:r="http://schemas.openxmlformats.org/officeDocument/2006/relationships">
  <dimension ref="A1:Q64"/>
  <sheetViews>
    <sheetView view="pageBreakPreview" zoomScale="60" zoomScaleNormal="120" zoomScalePageLayoutView="0" workbookViewId="0" topLeftCell="A1">
      <selection activeCell="Z35" sqref="Z35"/>
    </sheetView>
  </sheetViews>
  <sheetFormatPr defaultColWidth="9.140625" defaultRowHeight="15"/>
  <cols>
    <col min="1" max="1" width="4.7109375" style="0" customWidth="1"/>
    <col min="2" max="2" width="4.57421875" style="0" customWidth="1"/>
    <col min="3" max="3" width="22.00390625" style="0" customWidth="1"/>
    <col min="4" max="4" width="41.7109375" style="0" customWidth="1"/>
    <col min="5" max="5" width="18.7109375" style="10" customWidth="1"/>
    <col min="6" max="6" width="17.7109375" style="10" customWidth="1"/>
    <col min="7" max="7" width="15.8515625" style="10" customWidth="1"/>
  </cols>
  <sheetData>
    <row r="1" ht="15">
      <c r="G1" s="10" t="s">
        <v>254</v>
      </c>
    </row>
    <row r="2" spans="1:13" ht="38.25" customHeight="1">
      <c r="A2" s="399" t="s">
        <v>391</v>
      </c>
      <c r="B2" s="400"/>
      <c r="C2" s="400"/>
      <c r="D2" s="400"/>
      <c r="E2" s="400"/>
      <c r="F2" s="400"/>
      <c r="G2" s="400"/>
      <c r="H2" s="6"/>
      <c r="I2" s="6"/>
      <c r="J2" s="6"/>
      <c r="K2" s="6"/>
      <c r="L2" s="6"/>
      <c r="M2" s="6"/>
    </row>
    <row r="3" spans="1:17" ht="24" customHeight="1">
      <c r="A3" s="292" t="s">
        <v>315</v>
      </c>
      <c r="B3" s="379"/>
      <c r="C3" s="379"/>
      <c r="D3" s="379"/>
      <c r="E3" s="379"/>
      <c r="F3" s="379"/>
      <c r="G3" s="379"/>
      <c r="H3" s="379"/>
      <c r="I3" s="379"/>
      <c r="J3" s="379"/>
      <c r="K3" s="379"/>
      <c r="L3" s="379"/>
      <c r="M3" s="379"/>
      <c r="N3" s="379"/>
      <c r="O3" s="379"/>
      <c r="P3" s="379"/>
      <c r="Q3" s="379"/>
    </row>
    <row r="4" spans="1:17" ht="24.75" customHeight="1">
      <c r="A4" s="292" t="s">
        <v>253</v>
      </c>
      <c r="B4" s="379"/>
      <c r="C4" s="379"/>
      <c r="D4" s="379"/>
      <c r="E4" s="379"/>
      <c r="F4" s="379"/>
      <c r="G4" s="379"/>
      <c r="H4" s="379"/>
      <c r="I4" s="379"/>
      <c r="J4" s="379"/>
      <c r="K4" s="379"/>
      <c r="L4" s="379"/>
      <c r="M4" s="379"/>
      <c r="N4" s="379"/>
      <c r="O4" s="379"/>
      <c r="P4" s="379"/>
      <c r="Q4" s="379"/>
    </row>
    <row r="5" spans="1:7" ht="21" customHeight="1">
      <c r="A5" s="4"/>
      <c r="B5" s="4"/>
      <c r="C5" s="4"/>
      <c r="D5" s="4"/>
      <c r="E5" s="119"/>
      <c r="F5" s="119"/>
      <c r="G5" s="119"/>
    </row>
    <row r="6" spans="1:7" ht="26.25" customHeight="1">
      <c r="A6" s="402" t="s">
        <v>0</v>
      </c>
      <c r="B6" s="402"/>
      <c r="C6" s="405" t="s">
        <v>62</v>
      </c>
      <c r="D6" s="398" t="s">
        <v>63</v>
      </c>
      <c r="E6" s="398" t="s">
        <v>69</v>
      </c>
      <c r="F6" s="401"/>
      <c r="G6" s="398" t="s">
        <v>68</v>
      </c>
    </row>
    <row r="7" spans="1:7" ht="19.5" customHeight="1">
      <c r="A7" s="402"/>
      <c r="B7" s="402"/>
      <c r="C7" s="405"/>
      <c r="D7" s="398"/>
      <c r="E7" s="398" t="s">
        <v>66</v>
      </c>
      <c r="F7" s="398" t="s">
        <v>67</v>
      </c>
      <c r="G7" s="401"/>
    </row>
    <row r="8" spans="1:7" ht="20.25" customHeight="1">
      <c r="A8" s="7" t="s">
        <v>5</v>
      </c>
      <c r="B8" s="7" t="s">
        <v>6</v>
      </c>
      <c r="C8" s="405"/>
      <c r="D8" s="398"/>
      <c r="E8" s="398"/>
      <c r="F8" s="398"/>
      <c r="G8" s="401"/>
    </row>
    <row r="9" spans="1:7" s="10" customFormat="1" ht="15">
      <c r="A9" s="393" t="s">
        <v>18</v>
      </c>
      <c r="B9" s="355"/>
      <c r="C9" s="380" t="s">
        <v>64</v>
      </c>
      <c r="D9" s="23" t="s">
        <v>200</v>
      </c>
      <c r="E9" s="33">
        <f>E10+E15+E16</f>
        <v>431453.39999999997</v>
      </c>
      <c r="F9" s="33">
        <f>F10+F15+F16</f>
        <v>370169.3</v>
      </c>
      <c r="G9" s="56">
        <f>F9/E9</f>
        <v>0.8579589360056035</v>
      </c>
    </row>
    <row r="10" spans="1:7" s="10" customFormat="1" ht="15">
      <c r="A10" s="385"/>
      <c r="B10" s="356"/>
      <c r="C10" s="381"/>
      <c r="D10" s="17" t="s">
        <v>201</v>
      </c>
      <c r="E10" s="34">
        <f>E12+E13+E14</f>
        <v>431453.39999999997</v>
      </c>
      <c r="F10" s="34">
        <f>F12+F13+F14</f>
        <v>370169.3</v>
      </c>
      <c r="G10" s="58">
        <f>F10/E10</f>
        <v>0.8579589360056035</v>
      </c>
    </row>
    <row r="11" spans="1:7" s="10" customFormat="1" ht="15">
      <c r="A11" s="385"/>
      <c r="B11" s="356"/>
      <c r="C11" s="381"/>
      <c r="D11" s="57" t="s">
        <v>65</v>
      </c>
      <c r="E11" s="34"/>
      <c r="F11" s="34"/>
      <c r="G11" s="58"/>
    </row>
    <row r="12" spans="1:7" s="10" customFormat="1" ht="22.5">
      <c r="A12" s="385"/>
      <c r="B12" s="356"/>
      <c r="C12" s="381"/>
      <c r="D12" s="57" t="s">
        <v>202</v>
      </c>
      <c r="E12" s="34">
        <f>E28+E36+E44+E52+E60+E20</f>
        <v>154156.09999999998</v>
      </c>
      <c r="F12" s="34">
        <f>F28+F36+F44+F52+F60+F20</f>
        <v>147785</v>
      </c>
      <c r="G12" s="58">
        <f>F12/E12</f>
        <v>0.9586711132417077</v>
      </c>
    </row>
    <row r="13" spans="1:7" s="10" customFormat="1" ht="15">
      <c r="A13" s="385"/>
      <c r="B13" s="356"/>
      <c r="C13" s="381"/>
      <c r="D13" s="57" t="s">
        <v>256</v>
      </c>
      <c r="E13" s="34">
        <f>E29+E37+E45+E53+E61+E21</f>
        <v>186125.5</v>
      </c>
      <c r="F13" s="34">
        <f>F29+F37+F45+F53+F61+F21</f>
        <v>131212.50000000003</v>
      </c>
      <c r="G13" s="58">
        <f>F13/E13</f>
        <v>0.7049678845725064</v>
      </c>
    </row>
    <row r="14" spans="1:7" s="10" customFormat="1" ht="15">
      <c r="A14" s="385"/>
      <c r="B14" s="356"/>
      <c r="C14" s="381"/>
      <c r="D14" s="57" t="s">
        <v>255</v>
      </c>
      <c r="E14" s="34">
        <f>E30+E38+E46+E54+E62</f>
        <v>91171.8</v>
      </c>
      <c r="F14" s="34">
        <f>F30+F38+F46+F54+F62</f>
        <v>91171.8</v>
      </c>
      <c r="G14" s="58">
        <f>F14/E14</f>
        <v>1</v>
      </c>
    </row>
    <row r="15" spans="1:7" s="10" customFormat="1" ht="33.75">
      <c r="A15" s="385"/>
      <c r="B15" s="356"/>
      <c r="C15" s="381"/>
      <c r="D15" s="17" t="s">
        <v>257</v>
      </c>
      <c r="E15" s="34"/>
      <c r="F15" s="34"/>
      <c r="G15" s="58"/>
    </row>
    <row r="16" spans="1:7" s="10" customFormat="1" ht="15">
      <c r="A16" s="394"/>
      <c r="B16" s="357"/>
      <c r="C16" s="395"/>
      <c r="D16" s="17" t="s">
        <v>205</v>
      </c>
      <c r="E16" s="34">
        <f>E48</f>
        <v>0</v>
      </c>
      <c r="F16" s="34">
        <f>F48</f>
        <v>0</v>
      </c>
      <c r="G16" s="58"/>
    </row>
    <row r="17" spans="1:7" s="10" customFormat="1" ht="15" customHeight="1">
      <c r="A17" s="393" t="s">
        <v>18</v>
      </c>
      <c r="B17" s="393" t="s">
        <v>19</v>
      </c>
      <c r="C17" s="380" t="s">
        <v>176</v>
      </c>
      <c r="D17" s="23" t="s">
        <v>200</v>
      </c>
      <c r="E17" s="33">
        <f>E18+E23+E24</f>
        <v>2687.5</v>
      </c>
      <c r="F17" s="33">
        <f>F18+F23+F24</f>
        <v>2687.5</v>
      </c>
      <c r="G17" s="56">
        <f>F17/E17</f>
        <v>1</v>
      </c>
    </row>
    <row r="18" spans="1:7" s="10" customFormat="1" ht="15">
      <c r="A18" s="385"/>
      <c r="B18" s="385"/>
      <c r="C18" s="381"/>
      <c r="D18" s="17" t="s">
        <v>201</v>
      </c>
      <c r="E18" s="34">
        <f>E20+E21</f>
        <v>2687.5</v>
      </c>
      <c r="F18" s="34">
        <f>F20+F21</f>
        <v>2687.5</v>
      </c>
      <c r="G18" s="58">
        <f>F18/E18</f>
        <v>1</v>
      </c>
    </row>
    <row r="19" spans="1:7" s="10" customFormat="1" ht="15">
      <c r="A19" s="385"/>
      <c r="B19" s="385"/>
      <c r="C19" s="381"/>
      <c r="D19" s="57" t="s">
        <v>65</v>
      </c>
      <c r="E19" s="34"/>
      <c r="F19" s="34"/>
      <c r="G19" s="34"/>
    </row>
    <row r="20" spans="1:7" s="10" customFormat="1" ht="22.5">
      <c r="A20" s="385"/>
      <c r="B20" s="385"/>
      <c r="C20" s="381"/>
      <c r="D20" s="57" t="s">
        <v>202</v>
      </c>
      <c r="E20" s="34">
        <v>1717.3</v>
      </c>
      <c r="F20" s="34">
        <v>1717.3</v>
      </c>
      <c r="G20" s="58">
        <f>F20/E20</f>
        <v>1</v>
      </c>
    </row>
    <row r="21" spans="1:7" s="10" customFormat="1" ht="15">
      <c r="A21" s="385"/>
      <c r="B21" s="385"/>
      <c r="C21" s="381"/>
      <c r="D21" s="57" t="s">
        <v>289</v>
      </c>
      <c r="E21" s="34">
        <v>970.2</v>
      </c>
      <c r="F21" s="34">
        <v>970.2</v>
      </c>
      <c r="G21" s="58">
        <f>F21/E21</f>
        <v>1</v>
      </c>
    </row>
    <row r="22" spans="1:7" s="10" customFormat="1" ht="15">
      <c r="A22" s="385"/>
      <c r="B22" s="385"/>
      <c r="C22" s="381"/>
      <c r="D22" s="57" t="s">
        <v>203</v>
      </c>
      <c r="E22" s="34"/>
      <c r="F22" s="34"/>
      <c r="G22" s="34"/>
    </row>
    <row r="23" spans="1:7" s="10" customFormat="1" ht="33.75">
      <c r="A23" s="385"/>
      <c r="B23" s="385"/>
      <c r="C23" s="381"/>
      <c r="D23" s="17" t="s">
        <v>204</v>
      </c>
      <c r="E23" s="34"/>
      <c r="F23" s="34"/>
      <c r="G23" s="34"/>
    </row>
    <row r="24" spans="1:7" s="10" customFormat="1" ht="15">
      <c r="A24" s="394"/>
      <c r="B24" s="394"/>
      <c r="C24" s="395"/>
      <c r="D24" s="17" t="s">
        <v>205</v>
      </c>
      <c r="E24" s="34">
        <v>0</v>
      </c>
      <c r="F24" s="34">
        <v>0</v>
      </c>
      <c r="G24" s="58">
        <v>0</v>
      </c>
    </row>
    <row r="25" spans="1:13" ht="33.75" customHeight="1">
      <c r="A25" s="361" t="s">
        <v>18</v>
      </c>
      <c r="B25" s="396" t="s">
        <v>23</v>
      </c>
      <c r="C25" s="397" t="s">
        <v>24</v>
      </c>
      <c r="D25" s="73" t="s">
        <v>200</v>
      </c>
      <c r="E25" s="120">
        <f>E28+E29+E31+E30+0.004</f>
        <v>73534.10399999999</v>
      </c>
      <c r="F25" s="120">
        <f>F28+F29+F31+F30</f>
        <v>69012.3</v>
      </c>
      <c r="G25" s="56">
        <f>F25/E25</f>
        <v>0.93850738971403</v>
      </c>
      <c r="H25" s="8"/>
      <c r="I25" s="8"/>
      <c r="J25" s="8"/>
      <c r="K25" s="8"/>
      <c r="L25" s="8"/>
      <c r="M25" s="8"/>
    </row>
    <row r="26" spans="1:13" ht="15">
      <c r="A26" s="361"/>
      <c r="B26" s="396"/>
      <c r="C26" s="397"/>
      <c r="D26" s="50" t="s">
        <v>201</v>
      </c>
      <c r="E26" s="41">
        <f>E28+E29</f>
        <v>73534.09999999999</v>
      </c>
      <c r="F26" s="41">
        <f>F28+F29</f>
        <v>69012.3</v>
      </c>
      <c r="G26" s="58">
        <f>F26/E26</f>
        <v>0.9385074407655769</v>
      </c>
      <c r="H26" s="9">
        <v>1.05</v>
      </c>
      <c r="I26" s="8"/>
      <c r="J26" s="8"/>
      <c r="K26" s="8"/>
      <c r="L26" s="8"/>
      <c r="M26" s="8"/>
    </row>
    <row r="27" spans="1:13" ht="15">
      <c r="A27" s="361"/>
      <c r="B27" s="396"/>
      <c r="C27" s="397"/>
      <c r="D27" s="74" t="s">
        <v>65</v>
      </c>
      <c r="E27" s="41"/>
      <c r="F27" s="41"/>
      <c r="G27" s="58"/>
      <c r="H27" s="9"/>
      <c r="I27" s="8"/>
      <c r="J27" s="8"/>
      <c r="K27" s="8"/>
      <c r="L27" s="8"/>
      <c r="M27" s="8"/>
    </row>
    <row r="28" spans="1:13" ht="25.5" customHeight="1">
      <c r="A28" s="361"/>
      <c r="B28" s="396"/>
      <c r="C28" s="397"/>
      <c r="D28" s="74" t="s">
        <v>202</v>
      </c>
      <c r="E28" s="41">
        <v>9065.4</v>
      </c>
      <c r="F28" s="41">
        <v>8572</v>
      </c>
      <c r="G28" s="58">
        <f>F28/E28</f>
        <v>0.9455732786198072</v>
      </c>
      <c r="H28" s="9">
        <v>1.05</v>
      </c>
      <c r="I28" s="8"/>
      <c r="J28" s="8"/>
      <c r="K28" s="8"/>
      <c r="L28" s="8"/>
      <c r="M28" s="8"/>
    </row>
    <row r="29" spans="1:13" ht="15">
      <c r="A29" s="361"/>
      <c r="B29" s="396"/>
      <c r="C29" s="397"/>
      <c r="D29" s="74" t="s">
        <v>289</v>
      </c>
      <c r="E29" s="41">
        <v>64468.7</v>
      </c>
      <c r="F29" s="41">
        <v>60440.3</v>
      </c>
      <c r="G29" s="58">
        <f>F29/E29</f>
        <v>0.9375138633166173</v>
      </c>
      <c r="H29" s="8"/>
      <c r="I29" s="8"/>
      <c r="J29" s="8"/>
      <c r="K29" s="8"/>
      <c r="L29" s="8"/>
      <c r="M29" s="8"/>
    </row>
    <row r="30" spans="1:13" s="10" customFormat="1" ht="15">
      <c r="A30" s="361"/>
      <c r="B30" s="396"/>
      <c r="C30" s="397"/>
      <c r="D30" s="74" t="s">
        <v>203</v>
      </c>
      <c r="E30" s="32"/>
      <c r="F30" s="32"/>
      <c r="G30" s="58"/>
      <c r="H30" s="108"/>
      <c r="I30" s="108"/>
      <c r="J30" s="108"/>
      <c r="K30" s="44"/>
      <c r="L30" s="44"/>
      <c r="M30" s="44"/>
    </row>
    <row r="31" spans="1:13" s="10" customFormat="1" ht="33.75">
      <c r="A31" s="361"/>
      <c r="B31" s="396"/>
      <c r="C31" s="397"/>
      <c r="D31" s="50" t="s">
        <v>204</v>
      </c>
      <c r="E31" s="41"/>
      <c r="F31" s="41"/>
      <c r="G31" s="58"/>
      <c r="H31" s="108"/>
      <c r="I31" s="108"/>
      <c r="J31" s="108"/>
      <c r="K31" s="44"/>
      <c r="L31" s="44"/>
      <c r="M31" s="44"/>
    </row>
    <row r="32" spans="1:10" ht="15">
      <c r="A32" s="361"/>
      <c r="B32" s="396"/>
      <c r="C32" s="397"/>
      <c r="D32" s="50" t="s">
        <v>205</v>
      </c>
      <c r="E32" s="41"/>
      <c r="F32" s="41"/>
      <c r="G32" s="41"/>
      <c r="H32" s="109"/>
      <c r="I32" s="109"/>
      <c r="J32" s="109"/>
    </row>
    <row r="33" spans="1:10" s="10" customFormat="1" ht="15">
      <c r="A33" s="361" t="s">
        <v>18</v>
      </c>
      <c r="B33" s="396" t="s">
        <v>26</v>
      </c>
      <c r="C33" s="403" t="s">
        <v>41</v>
      </c>
      <c r="D33" s="73" t="s">
        <v>200</v>
      </c>
      <c r="E33" s="40">
        <f>E34+E39+E40</f>
        <v>72484.8</v>
      </c>
      <c r="F33" s="40">
        <f>F34+F39+F40</f>
        <v>42387.7</v>
      </c>
      <c r="G33" s="56">
        <f>F33/E33</f>
        <v>0.5847805332980155</v>
      </c>
      <c r="H33" s="110"/>
      <c r="I33" s="110"/>
      <c r="J33" s="110"/>
    </row>
    <row r="34" spans="1:10" s="10" customFormat="1" ht="15">
      <c r="A34" s="361"/>
      <c r="B34" s="396"/>
      <c r="C34" s="404"/>
      <c r="D34" s="50" t="s">
        <v>201</v>
      </c>
      <c r="E34" s="41">
        <f>E36+E37+E38</f>
        <v>72484.8</v>
      </c>
      <c r="F34" s="41">
        <f>F36+F37+F38</f>
        <v>42387.7</v>
      </c>
      <c r="G34" s="58">
        <f>F34/E34</f>
        <v>0.5847805332980155</v>
      </c>
      <c r="H34" s="110"/>
      <c r="I34" s="110"/>
      <c r="J34" s="110"/>
    </row>
    <row r="35" spans="1:10" s="10" customFormat="1" ht="15">
      <c r="A35" s="361"/>
      <c r="B35" s="396"/>
      <c r="C35" s="404"/>
      <c r="D35" s="74" t="s">
        <v>65</v>
      </c>
      <c r="E35" s="41"/>
      <c r="F35" s="41"/>
      <c r="G35" s="58"/>
      <c r="H35" s="110"/>
      <c r="I35" s="110"/>
      <c r="J35" s="110"/>
    </row>
    <row r="36" spans="1:10" s="10" customFormat="1" ht="22.5">
      <c r="A36" s="361"/>
      <c r="B36" s="396"/>
      <c r="C36" s="404"/>
      <c r="D36" s="74" t="s">
        <v>202</v>
      </c>
      <c r="E36" s="41">
        <v>14905.6</v>
      </c>
      <c r="F36" s="41">
        <v>14847.2</v>
      </c>
      <c r="G36" s="58">
        <f>F36/E36</f>
        <v>0.9960820094461142</v>
      </c>
      <c r="H36" s="110"/>
      <c r="I36" s="110"/>
      <c r="J36" s="110"/>
    </row>
    <row r="37" spans="1:10" s="10" customFormat="1" ht="15">
      <c r="A37" s="361"/>
      <c r="B37" s="396"/>
      <c r="C37" s="404"/>
      <c r="D37" s="74" t="s">
        <v>289</v>
      </c>
      <c r="E37" s="41">
        <v>57579.2</v>
      </c>
      <c r="F37" s="41">
        <v>27540.5</v>
      </c>
      <c r="G37" s="58">
        <f>F37/E37</f>
        <v>0.478306402311946</v>
      </c>
      <c r="H37" s="110"/>
      <c r="I37" s="110"/>
      <c r="J37" s="110"/>
    </row>
    <row r="38" spans="1:10" s="10" customFormat="1" ht="15">
      <c r="A38" s="361"/>
      <c r="B38" s="396"/>
      <c r="C38" s="404"/>
      <c r="D38" s="74" t="s">
        <v>203</v>
      </c>
      <c r="E38" s="41"/>
      <c r="F38" s="41"/>
      <c r="G38" s="121"/>
      <c r="H38" s="110"/>
      <c r="I38" s="110"/>
      <c r="J38" s="110"/>
    </row>
    <row r="39" spans="1:10" s="10" customFormat="1" ht="33.75">
      <c r="A39" s="361"/>
      <c r="B39" s="396"/>
      <c r="C39" s="404"/>
      <c r="D39" s="50" t="s">
        <v>204</v>
      </c>
      <c r="E39" s="41"/>
      <c r="F39" s="41"/>
      <c r="G39" s="41"/>
      <c r="H39" s="111"/>
      <c r="I39" s="110"/>
      <c r="J39" s="110"/>
    </row>
    <row r="40" spans="1:10" s="10" customFormat="1" ht="15">
      <c r="A40" s="361"/>
      <c r="B40" s="396"/>
      <c r="C40" s="404"/>
      <c r="D40" s="50" t="s">
        <v>205</v>
      </c>
      <c r="E40" s="41">
        <v>0</v>
      </c>
      <c r="F40" s="41">
        <v>0</v>
      </c>
      <c r="G40" s="41">
        <v>0</v>
      </c>
      <c r="H40" s="110"/>
      <c r="I40" s="110"/>
      <c r="J40" s="110"/>
    </row>
    <row r="41" spans="1:10" s="10" customFormat="1" ht="15">
      <c r="A41" s="361" t="s">
        <v>18</v>
      </c>
      <c r="B41" s="396" t="s">
        <v>43</v>
      </c>
      <c r="C41" s="397" t="s">
        <v>44</v>
      </c>
      <c r="D41" s="73" t="s">
        <v>200</v>
      </c>
      <c r="E41" s="122">
        <f>E42+E47+E48</f>
        <v>65219.7</v>
      </c>
      <c r="F41" s="122">
        <f>F42+F47+F48</f>
        <v>62341.299999999996</v>
      </c>
      <c r="G41" s="56">
        <f aca="true" t="shared" si="0" ref="G41:G60">F41/E41</f>
        <v>0.9558660956735464</v>
      </c>
      <c r="H41" s="110"/>
      <c r="I41" s="110"/>
      <c r="J41" s="110"/>
    </row>
    <row r="42" spans="1:10" s="10" customFormat="1" ht="15">
      <c r="A42" s="361"/>
      <c r="B42" s="396"/>
      <c r="C42" s="397"/>
      <c r="D42" s="50" t="s">
        <v>201</v>
      </c>
      <c r="E42" s="41">
        <f>SUM(E44:E46)</f>
        <v>65219.7</v>
      </c>
      <c r="F42" s="41">
        <f>SUM(F44:F46)</f>
        <v>62341.299999999996</v>
      </c>
      <c r="G42" s="58">
        <f t="shared" si="0"/>
        <v>0.9558660956735464</v>
      </c>
      <c r="H42" s="110"/>
      <c r="I42" s="110"/>
      <c r="J42" s="110"/>
    </row>
    <row r="43" spans="1:7" s="10" customFormat="1" ht="15">
      <c r="A43" s="361"/>
      <c r="B43" s="396"/>
      <c r="C43" s="397"/>
      <c r="D43" s="74" t="s">
        <v>65</v>
      </c>
      <c r="E43" s="123"/>
      <c r="F43" s="41"/>
      <c r="G43" s="58"/>
    </row>
    <row r="44" spans="1:7" s="10" customFormat="1" ht="22.5">
      <c r="A44" s="361"/>
      <c r="B44" s="396"/>
      <c r="C44" s="397"/>
      <c r="D44" s="74" t="s">
        <v>202</v>
      </c>
      <c r="E44" s="21">
        <v>53477.6</v>
      </c>
      <c r="F44" s="123">
        <v>51337.7</v>
      </c>
      <c r="G44" s="58">
        <f t="shared" si="0"/>
        <v>0.959985115263213</v>
      </c>
    </row>
    <row r="45" spans="1:7" s="10" customFormat="1" ht="15">
      <c r="A45" s="361"/>
      <c r="B45" s="396"/>
      <c r="C45" s="397"/>
      <c r="D45" s="74" t="s">
        <v>289</v>
      </c>
      <c r="E45" s="124">
        <v>11742.1</v>
      </c>
      <c r="F45" s="41">
        <f>11991.9-988.3</f>
        <v>11003.6</v>
      </c>
      <c r="G45" s="58">
        <f t="shared" si="0"/>
        <v>0.9371066504287989</v>
      </c>
    </row>
    <row r="46" spans="1:7" s="10" customFormat="1" ht="15">
      <c r="A46" s="361"/>
      <c r="B46" s="396"/>
      <c r="C46" s="397"/>
      <c r="D46" s="74" t="s">
        <v>203</v>
      </c>
      <c r="E46" s="125"/>
      <c r="F46" s="126"/>
      <c r="G46" s="58"/>
    </row>
    <row r="47" spans="1:7" s="10" customFormat="1" ht="33.75">
      <c r="A47" s="361"/>
      <c r="B47" s="396"/>
      <c r="C47" s="397"/>
      <c r="D47" s="50" t="s">
        <v>204</v>
      </c>
      <c r="E47" s="125"/>
      <c r="F47" s="41"/>
      <c r="G47" s="58"/>
    </row>
    <row r="48" spans="1:7" s="10" customFormat="1" ht="15">
      <c r="A48" s="361"/>
      <c r="B48" s="396"/>
      <c r="C48" s="397"/>
      <c r="D48" s="50" t="s">
        <v>205</v>
      </c>
      <c r="E48" s="125"/>
      <c r="F48" s="125">
        <v>0</v>
      </c>
      <c r="G48" s="58"/>
    </row>
    <row r="49" spans="1:7" s="10" customFormat="1" ht="15" customHeight="1">
      <c r="A49" s="361" t="s">
        <v>18</v>
      </c>
      <c r="B49" s="396" t="s">
        <v>51</v>
      </c>
      <c r="C49" s="406" t="str">
        <f>'[1]5'!$F$63</f>
        <v>Развитие транспортной системы (организация транспортного обслуживания населения, развитие дорожного хозяйства)</v>
      </c>
      <c r="D49" s="73" t="s">
        <v>200</v>
      </c>
      <c r="E49" s="122">
        <f>E50+E55+E56</f>
        <v>209605.3</v>
      </c>
      <c r="F49" s="122">
        <f>F50+F55+F56</f>
        <v>185836</v>
      </c>
      <c r="G49" s="56">
        <f t="shared" si="0"/>
        <v>0.8865997186139855</v>
      </c>
    </row>
    <row r="50" spans="1:7" s="10" customFormat="1" ht="15" customHeight="1">
      <c r="A50" s="361"/>
      <c r="B50" s="396"/>
      <c r="C50" s="407"/>
      <c r="D50" s="50" t="s">
        <v>201</v>
      </c>
      <c r="E50" s="125">
        <f>E52+E53+E54</f>
        <v>209605.3</v>
      </c>
      <c r="F50" s="125">
        <f>F52+F53+F54</f>
        <v>185836</v>
      </c>
      <c r="G50" s="58">
        <f t="shared" si="0"/>
        <v>0.8865997186139855</v>
      </c>
    </row>
    <row r="51" spans="1:7" s="10" customFormat="1" ht="15" customHeight="1">
      <c r="A51" s="361"/>
      <c r="B51" s="396"/>
      <c r="C51" s="407"/>
      <c r="D51" s="74" t="s">
        <v>65</v>
      </c>
      <c r="E51" s="123"/>
      <c r="F51" s="123"/>
      <c r="G51" s="58"/>
    </row>
    <row r="52" spans="1:7" s="10" customFormat="1" ht="25.5" customHeight="1">
      <c r="A52" s="361"/>
      <c r="B52" s="396"/>
      <c r="C52" s="407"/>
      <c r="D52" s="74" t="s">
        <v>202</v>
      </c>
      <c r="E52" s="124">
        <v>67068.2</v>
      </c>
      <c r="F52" s="21">
        <v>63406.3</v>
      </c>
      <c r="G52" s="58">
        <f t="shared" si="0"/>
        <v>0.9454003536698466</v>
      </c>
    </row>
    <row r="53" spans="1:7" s="10" customFormat="1" ht="15" customHeight="1">
      <c r="A53" s="361"/>
      <c r="B53" s="396"/>
      <c r="C53" s="407"/>
      <c r="D53" s="74" t="s">
        <v>289</v>
      </c>
      <c r="E53" s="124">
        <v>51365.3</v>
      </c>
      <c r="F53" s="124">
        <v>31257.9</v>
      </c>
      <c r="G53" s="58">
        <f t="shared" si="0"/>
        <v>0.6085411746840766</v>
      </c>
    </row>
    <row r="54" spans="1:7" s="10" customFormat="1" ht="23.25" customHeight="1">
      <c r="A54" s="361"/>
      <c r="B54" s="396"/>
      <c r="C54" s="407"/>
      <c r="D54" s="74" t="s">
        <v>203</v>
      </c>
      <c r="E54" s="125">
        <v>91171.8</v>
      </c>
      <c r="F54" s="125">
        <v>91171.8</v>
      </c>
      <c r="G54" s="58">
        <f t="shared" si="0"/>
        <v>1</v>
      </c>
    </row>
    <row r="55" spans="1:7" s="10" customFormat="1" ht="22.5" customHeight="1">
      <c r="A55" s="361"/>
      <c r="B55" s="396"/>
      <c r="C55" s="407"/>
      <c r="D55" s="50" t="s">
        <v>204</v>
      </c>
      <c r="E55" s="125"/>
      <c r="F55" s="125"/>
      <c r="G55" s="58"/>
    </row>
    <row r="56" spans="1:7" s="10" customFormat="1" ht="23.25" customHeight="1">
      <c r="A56" s="361"/>
      <c r="B56" s="396"/>
      <c r="C56" s="407"/>
      <c r="D56" s="50" t="s">
        <v>205</v>
      </c>
      <c r="E56" s="125"/>
      <c r="F56" s="125"/>
      <c r="G56" s="58"/>
    </row>
    <row r="57" spans="1:7" s="10" customFormat="1" ht="15">
      <c r="A57" s="396" t="s">
        <v>18</v>
      </c>
      <c r="B57" s="396" t="s">
        <v>55</v>
      </c>
      <c r="C57" s="410" t="s">
        <v>56</v>
      </c>
      <c r="D57" s="73" t="s">
        <v>200</v>
      </c>
      <c r="E57" s="40">
        <f>E58</f>
        <v>7922</v>
      </c>
      <c r="F57" s="40">
        <f>F58</f>
        <v>7904.5</v>
      </c>
      <c r="G57" s="56">
        <f t="shared" si="0"/>
        <v>0.9977909618783135</v>
      </c>
    </row>
    <row r="58" spans="1:7" s="10" customFormat="1" ht="15">
      <c r="A58" s="396"/>
      <c r="B58" s="396"/>
      <c r="C58" s="410"/>
      <c r="D58" s="50" t="s">
        <v>201</v>
      </c>
      <c r="E58" s="41">
        <f>E60+E61</f>
        <v>7922</v>
      </c>
      <c r="F58" s="41">
        <f>F60+F61</f>
        <v>7904.5</v>
      </c>
      <c r="G58" s="58">
        <f t="shared" si="0"/>
        <v>0.9977909618783135</v>
      </c>
    </row>
    <row r="59" spans="1:7" s="10" customFormat="1" ht="15">
      <c r="A59" s="396"/>
      <c r="B59" s="396"/>
      <c r="C59" s="410"/>
      <c r="D59" s="74" t="s">
        <v>65</v>
      </c>
      <c r="E59" s="41"/>
      <c r="F59" s="41"/>
      <c r="G59" s="58"/>
    </row>
    <row r="60" spans="1:7" s="10" customFormat="1" ht="22.5">
      <c r="A60" s="396"/>
      <c r="B60" s="396"/>
      <c r="C60" s="411"/>
      <c r="D60" s="74" t="s">
        <v>202</v>
      </c>
      <c r="E60" s="41">
        <v>7922</v>
      </c>
      <c r="F60" s="41">
        <v>7904.5</v>
      </c>
      <c r="G60" s="58">
        <f t="shared" si="0"/>
        <v>0.9977909618783135</v>
      </c>
    </row>
    <row r="61" spans="1:7" s="10" customFormat="1" ht="15">
      <c r="A61" s="396"/>
      <c r="B61" s="396"/>
      <c r="C61" s="411"/>
      <c r="D61" s="74" t="s">
        <v>289</v>
      </c>
      <c r="E61" s="127">
        <v>0</v>
      </c>
      <c r="F61" s="127">
        <v>0</v>
      </c>
      <c r="G61" s="58">
        <v>0</v>
      </c>
    </row>
    <row r="62" spans="1:7" s="10" customFormat="1" ht="15">
      <c r="A62" s="408"/>
      <c r="B62" s="409"/>
      <c r="C62" s="409"/>
      <c r="D62" s="74" t="s">
        <v>203</v>
      </c>
      <c r="E62" s="75"/>
      <c r="F62" s="75"/>
      <c r="G62" s="75"/>
    </row>
    <row r="63" spans="1:7" s="10" customFormat="1" ht="33.75">
      <c r="A63" s="408"/>
      <c r="B63" s="409"/>
      <c r="C63" s="409"/>
      <c r="D63" s="50" t="s">
        <v>204</v>
      </c>
      <c r="E63" s="75"/>
      <c r="F63" s="75"/>
      <c r="G63" s="75"/>
    </row>
    <row r="64" spans="1:7" s="10" customFormat="1" ht="15">
      <c r="A64" s="408"/>
      <c r="B64" s="409"/>
      <c r="C64" s="409"/>
      <c r="D64" s="50" t="s">
        <v>205</v>
      </c>
      <c r="E64" s="75"/>
      <c r="F64" s="75"/>
      <c r="G64" s="75"/>
    </row>
  </sheetData>
  <sheetProtection/>
  <mergeCells count="31">
    <mergeCell ref="A49:A56"/>
    <mergeCell ref="B49:B56"/>
    <mergeCell ref="C49:C56"/>
    <mergeCell ref="A57:A64"/>
    <mergeCell ref="B57:B64"/>
    <mergeCell ref="C57:C64"/>
    <mergeCell ref="A2:G2"/>
    <mergeCell ref="E6:F6"/>
    <mergeCell ref="G6:G8"/>
    <mergeCell ref="C25:C32"/>
    <mergeCell ref="A33:A40"/>
    <mergeCell ref="A6:B7"/>
    <mergeCell ref="B33:B40"/>
    <mergeCell ref="C33:C40"/>
    <mergeCell ref="C6:C8"/>
    <mergeCell ref="A3:Q3"/>
    <mergeCell ref="B41:B48"/>
    <mergeCell ref="C41:C48"/>
    <mergeCell ref="A41:A48"/>
    <mergeCell ref="F7:F8"/>
    <mergeCell ref="A9:A16"/>
    <mergeCell ref="B9:B16"/>
    <mergeCell ref="C9:C16"/>
    <mergeCell ref="D6:D8"/>
    <mergeCell ref="E7:E8"/>
    <mergeCell ref="A4:Q4"/>
    <mergeCell ref="A17:A24"/>
    <mergeCell ref="B17:B24"/>
    <mergeCell ref="C17:C24"/>
    <mergeCell ref="A25:A32"/>
    <mergeCell ref="B25:B32"/>
  </mergeCells>
  <printOptions/>
  <pageMargins left="0.3937007874015748" right="0" top="0.15748031496062992" bottom="0.15748031496062992" header="0.31496062992125984" footer="0.31496062992125984"/>
  <pageSetup fitToHeight="3"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K106"/>
  <sheetViews>
    <sheetView view="pageBreakPreview" zoomScale="85" zoomScaleSheetLayoutView="85" zoomScalePageLayoutView="0" workbookViewId="0" topLeftCell="A1">
      <selection activeCell="I30" sqref="I30"/>
    </sheetView>
  </sheetViews>
  <sheetFormatPr defaultColWidth="9.140625" defaultRowHeight="15"/>
  <cols>
    <col min="1" max="2" width="3.7109375" style="185" customWidth="1"/>
    <col min="3" max="3" width="3.8515625" style="185" customWidth="1"/>
    <col min="4" max="4" width="3.7109375" style="185" customWidth="1"/>
    <col min="5" max="5" width="34.28125" style="185" customWidth="1"/>
    <col min="6" max="6" width="21.28125" style="185" customWidth="1"/>
    <col min="7" max="8" width="9.57421875" style="185" customWidth="1"/>
    <col min="9" max="9" width="28.7109375" style="185" customWidth="1"/>
    <col min="10" max="10" width="39.28125" style="201" customWidth="1"/>
    <col min="11" max="11" width="24.140625" style="185" customWidth="1"/>
    <col min="12" max="16384" width="9.140625" style="185" customWidth="1"/>
  </cols>
  <sheetData>
    <row r="1" ht="15">
      <c r="K1" s="202" t="s">
        <v>157</v>
      </c>
    </row>
    <row r="2" spans="1:11" s="203" customFormat="1" ht="27" customHeight="1">
      <c r="A2" s="433" t="s">
        <v>413</v>
      </c>
      <c r="B2" s="434"/>
      <c r="C2" s="434"/>
      <c r="D2" s="434"/>
      <c r="E2" s="434"/>
      <c r="F2" s="434"/>
      <c r="G2" s="434"/>
      <c r="H2" s="434"/>
      <c r="I2" s="434"/>
      <c r="J2" s="434"/>
      <c r="K2" s="435"/>
    </row>
    <row r="3" spans="1:11" s="203" customFormat="1" ht="27" customHeight="1">
      <c r="A3" s="439" t="s">
        <v>325</v>
      </c>
      <c r="B3" s="440"/>
      <c r="C3" s="440"/>
      <c r="D3" s="440"/>
      <c r="E3" s="440"/>
      <c r="F3" s="440"/>
      <c r="G3" s="440"/>
      <c r="H3" s="440"/>
      <c r="I3" s="440"/>
      <c r="J3" s="440"/>
      <c r="K3" s="440"/>
    </row>
    <row r="4" spans="1:11" s="203" customFormat="1" ht="27" customHeight="1">
      <c r="A4" s="439" t="s">
        <v>253</v>
      </c>
      <c r="B4" s="440"/>
      <c r="C4" s="440"/>
      <c r="D4" s="440"/>
      <c r="E4" s="440"/>
      <c r="F4" s="440"/>
      <c r="G4" s="440"/>
      <c r="H4" s="440"/>
      <c r="I4" s="440"/>
      <c r="J4" s="440"/>
      <c r="K4" s="440"/>
    </row>
    <row r="5" spans="1:11" s="203" customFormat="1" ht="15.75" customHeight="1">
      <c r="A5" s="436"/>
      <c r="B5" s="437"/>
      <c r="C5" s="437"/>
      <c r="D5" s="437"/>
      <c r="E5" s="437"/>
      <c r="F5" s="437"/>
      <c r="G5" s="437"/>
      <c r="H5" s="437"/>
      <c r="I5" s="437"/>
      <c r="J5" s="437"/>
      <c r="K5" s="438"/>
    </row>
    <row r="6" spans="1:11" s="179" customFormat="1" ht="37.5" customHeight="1">
      <c r="A6" s="418" t="s">
        <v>0</v>
      </c>
      <c r="B6" s="418"/>
      <c r="C6" s="418"/>
      <c r="D6" s="418"/>
      <c r="E6" s="418" t="s">
        <v>71</v>
      </c>
      <c r="F6" s="418" t="s">
        <v>2</v>
      </c>
      <c r="G6" s="418" t="s">
        <v>72</v>
      </c>
      <c r="H6" s="418" t="s">
        <v>73</v>
      </c>
      <c r="I6" s="418" t="s">
        <v>74</v>
      </c>
      <c r="J6" s="418" t="s">
        <v>75</v>
      </c>
      <c r="K6" s="418" t="s">
        <v>76</v>
      </c>
    </row>
    <row r="7" spans="1:11" s="179" customFormat="1" ht="18.75" customHeight="1">
      <c r="A7" s="178" t="s">
        <v>5</v>
      </c>
      <c r="B7" s="178" t="s">
        <v>6</v>
      </c>
      <c r="C7" s="178" t="s">
        <v>7</v>
      </c>
      <c r="D7" s="178" t="s">
        <v>8</v>
      </c>
      <c r="E7" s="418"/>
      <c r="F7" s="418"/>
      <c r="G7" s="418"/>
      <c r="H7" s="418"/>
      <c r="I7" s="418"/>
      <c r="J7" s="418"/>
      <c r="K7" s="418"/>
    </row>
    <row r="8" spans="1:11" s="179" customFormat="1" ht="18.75" customHeight="1">
      <c r="A8" s="137" t="s">
        <v>18</v>
      </c>
      <c r="B8" s="137" t="s">
        <v>19</v>
      </c>
      <c r="C8" s="141"/>
      <c r="D8" s="141"/>
      <c r="E8" s="427" t="s">
        <v>527</v>
      </c>
      <c r="F8" s="428"/>
      <c r="G8" s="428"/>
      <c r="H8" s="428"/>
      <c r="I8" s="428"/>
      <c r="J8" s="429"/>
      <c r="K8" s="430"/>
    </row>
    <row r="9" spans="1:11" ht="114.75" customHeight="1">
      <c r="A9" s="140" t="s">
        <v>18</v>
      </c>
      <c r="B9" s="140" t="s">
        <v>19</v>
      </c>
      <c r="C9" s="140" t="s">
        <v>20</v>
      </c>
      <c r="D9" s="140"/>
      <c r="E9" s="170" t="s">
        <v>334</v>
      </c>
      <c r="F9" s="170" t="s">
        <v>178</v>
      </c>
      <c r="G9" s="138" t="s">
        <v>370</v>
      </c>
      <c r="H9" s="138" t="s">
        <v>370</v>
      </c>
      <c r="I9" s="205" t="s">
        <v>290</v>
      </c>
      <c r="J9" s="206" t="s">
        <v>369</v>
      </c>
      <c r="K9" s="207"/>
    </row>
    <row r="10" spans="1:11" ht="84.75" customHeight="1">
      <c r="A10" s="208" t="s">
        <v>18</v>
      </c>
      <c r="B10" s="208" t="s">
        <v>19</v>
      </c>
      <c r="C10" s="208" t="s">
        <v>22</v>
      </c>
      <c r="D10" s="208"/>
      <c r="E10" s="205" t="s">
        <v>259</v>
      </c>
      <c r="F10" s="205" t="s">
        <v>178</v>
      </c>
      <c r="G10" s="209" t="s">
        <v>370</v>
      </c>
      <c r="H10" s="138" t="s">
        <v>494</v>
      </c>
      <c r="I10" s="205" t="s">
        <v>290</v>
      </c>
      <c r="J10" s="210"/>
      <c r="K10" s="207"/>
    </row>
    <row r="11" spans="1:11" ht="111" customHeight="1">
      <c r="A11" s="211" t="s">
        <v>18</v>
      </c>
      <c r="B11" s="211" t="s">
        <v>19</v>
      </c>
      <c r="C11" s="211" t="s">
        <v>22</v>
      </c>
      <c r="D11" s="211" t="s">
        <v>19</v>
      </c>
      <c r="E11" s="212" t="s">
        <v>291</v>
      </c>
      <c r="F11" s="212" t="s">
        <v>178</v>
      </c>
      <c r="G11" s="209" t="s">
        <v>370</v>
      </c>
      <c r="H11" s="138" t="s">
        <v>494</v>
      </c>
      <c r="I11" s="212" t="s">
        <v>290</v>
      </c>
      <c r="J11" s="213" t="s">
        <v>335</v>
      </c>
      <c r="K11" s="207"/>
    </row>
    <row r="12" spans="1:11" ht="118.5" customHeight="1">
      <c r="A12" s="211" t="s">
        <v>18</v>
      </c>
      <c r="B12" s="211" t="s">
        <v>19</v>
      </c>
      <c r="C12" s="211" t="s">
        <v>22</v>
      </c>
      <c r="D12" s="211" t="s">
        <v>23</v>
      </c>
      <c r="E12" s="212" t="s">
        <v>336</v>
      </c>
      <c r="F12" s="212" t="s">
        <v>178</v>
      </c>
      <c r="G12" s="209" t="s">
        <v>370</v>
      </c>
      <c r="H12" s="138" t="s">
        <v>494</v>
      </c>
      <c r="I12" s="212" t="s">
        <v>337</v>
      </c>
      <c r="J12" s="178" t="s">
        <v>338</v>
      </c>
      <c r="K12" s="207"/>
    </row>
    <row r="13" spans="1:11" ht="42.75" customHeight="1">
      <c r="A13" s="211" t="s">
        <v>18</v>
      </c>
      <c r="B13" s="211" t="s">
        <v>19</v>
      </c>
      <c r="C13" s="211" t="s">
        <v>42</v>
      </c>
      <c r="D13" s="211"/>
      <c r="E13" s="214" t="s">
        <v>505</v>
      </c>
      <c r="F13" s="441" t="s">
        <v>178</v>
      </c>
      <c r="G13" s="209" t="s">
        <v>370</v>
      </c>
      <c r="H13" s="138" t="s">
        <v>494</v>
      </c>
      <c r="I13" s="441" t="s">
        <v>340</v>
      </c>
      <c r="J13" s="212"/>
      <c r="K13" s="207"/>
    </row>
    <row r="14" spans="1:11" ht="77.25" customHeight="1">
      <c r="A14" s="442" t="s">
        <v>18</v>
      </c>
      <c r="B14" s="442" t="s">
        <v>19</v>
      </c>
      <c r="C14" s="442" t="s">
        <v>42</v>
      </c>
      <c r="D14" s="442" t="s">
        <v>19</v>
      </c>
      <c r="E14" s="441" t="s">
        <v>506</v>
      </c>
      <c r="F14" s="441"/>
      <c r="G14" s="443" t="s">
        <v>370</v>
      </c>
      <c r="H14" s="421" t="s">
        <v>494</v>
      </c>
      <c r="I14" s="441"/>
      <c r="J14" s="422" t="s">
        <v>489</v>
      </c>
      <c r="K14" s="423"/>
    </row>
    <row r="15" spans="1:11" ht="58.5" customHeight="1">
      <c r="A15" s="442"/>
      <c r="B15" s="442"/>
      <c r="C15" s="442"/>
      <c r="D15" s="442"/>
      <c r="E15" s="441"/>
      <c r="F15" s="441"/>
      <c r="G15" s="443"/>
      <c r="H15" s="421"/>
      <c r="I15" s="441"/>
      <c r="J15" s="422"/>
      <c r="K15" s="423"/>
    </row>
    <row r="16" spans="1:11" ht="57.75" customHeight="1">
      <c r="A16" s="442"/>
      <c r="B16" s="442"/>
      <c r="C16" s="442"/>
      <c r="D16" s="442"/>
      <c r="E16" s="441"/>
      <c r="F16" s="441"/>
      <c r="G16" s="443"/>
      <c r="H16" s="421"/>
      <c r="I16" s="441"/>
      <c r="J16" s="422"/>
      <c r="K16" s="423"/>
    </row>
    <row r="17" spans="1:11" ht="107.25" customHeight="1">
      <c r="A17" s="211" t="s">
        <v>18</v>
      </c>
      <c r="B17" s="211" t="s">
        <v>19</v>
      </c>
      <c r="C17" s="211" t="s">
        <v>21</v>
      </c>
      <c r="D17" s="211"/>
      <c r="E17" s="212" t="s">
        <v>341</v>
      </c>
      <c r="F17" s="212" t="s">
        <v>178</v>
      </c>
      <c r="G17" s="209" t="s">
        <v>370</v>
      </c>
      <c r="H17" s="209" t="s">
        <v>370</v>
      </c>
      <c r="I17" s="212" t="s">
        <v>337</v>
      </c>
      <c r="J17" s="215"/>
      <c r="K17" s="216"/>
    </row>
    <row r="18" spans="1:11" ht="150" customHeight="1">
      <c r="A18" s="211" t="s">
        <v>18</v>
      </c>
      <c r="B18" s="211" t="s">
        <v>19</v>
      </c>
      <c r="C18" s="211" t="s">
        <v>21</v>
      </c>
      <c r="D18" s="211" t="s">
        <v>19</v>
      </c>
      <c r="E18" s="212" t="s">
        <v>342</v>
      </c>
      <c r="F18" s="212" t="s">
        <v>178</v>
      </c>
      <c r="G18" s="209" t="s">
        <v>370</v>
      </c>
      <c r="H18" s="209" t="s">
        <v>370</v>
      </c>
      <c r="I18" s="212" t="s">
        <v>337</v>
      </c>
      <c r="J18" s="217" t="s">
        <v>343</v>
      </c>
      <c r="K18" s="218"/>
    </row>
    <row r="19" spans="1:11" ht="100.5" customHeight="1">
      <c r="A19" s="219" t="s">
        <v>18</v>
      </c>
      <c r="B19" s="211" t="s">
        <v>19</v>
      </c>
      <c r="C19" s="211" t="s">
        <v>21</v>
      </c>
      <c r="D19" s="211" t="s">
        <v>23</v>
      </c>
      <c r="E19" s="212" t="s">
        <v>344</v>
      </c>
      <c r="F19" s="212" t="s">
        <v>178</v>
      </c>
      <c r="G19" s="209" t="s">
        <v>370</v>
      </c>
      <c r="H19" s="209" t="s">
        <v>370</v>
      </c>
      <c r="I19" s="212" t="s">
        <v>337</v>
      </c>
      <c r="J19" s="250" t="s">
        <v>180</v>
      </c>
      <c r="K19" s="204" t="s">
        <v>490</v>
      </c>
    </row>
    <row r="20" spans="1:11" ht="177.75" customHeight="1">
      <c r="A20" s="219" t="s">
        <v>18</v>
      </c>
      <c r="B20" s="211" t="s">
        <v>19</v>
      </c>
      <c r="C20" s="211" t="s">
        <v>29</v>
      </c>
      <c r="D20" s="211"/>
      <c r="E20" s="212" t="s">
        <v>491</v>
      </c>
      <c r="F20" s="212" t="s">
        <v>178</v>
      </c>
      <c r="G20" s="209" t="s">
        <v>370</v>
      </c>
      <c r="H20" s="209" t="s">
        <v>370</v>
      </c>
      <c r="I20" s="212" t="s">
        <v>492</v>
      </c>
      <c r="J20" s="250">
        <v>199</v>
      </c>
      <c r="K20" s="218"/>
    </row>
    <row r="21" spans="1:11" ht="69" customHeight="1">
      <c r="A21" s="219" t="s">
        <v>18</v>
      </c>
      <c r="B21" s="219" t="s">
        <v>19</v>
      </c>
      <c r="C21" s="219" t="s">
        <v>25</v>
      </c>
      <c r="D21" s="219"/>
      <c r="E21" s="220" t="s">
        <v>262</v>
      </c>
      <c r="F21" s="220" t="s">
        <v>178</v>
      </c>
      <c r="G21" s="221" t="s">
        <v>370</v>
      </c>
      <c r="H21" s="221" t="s">
        <v>370</v>
      </c>
      <c r="I21" s="220" t="s">
        <v>292</v>
      </c>
      <c r="J21" s="222">
        <v>12</v>
      </c>
      <c r="K21" s="218"/>
    </row>
    <row r="22" spans="1:11" ht="157.5" customHeight="1">
      <c r="A22" s="219" t="s">
        <v>18</v>
      </c>
      <c r="B22" s="219" t="s">
        <v>19</v>
      </c>
      <c r="C22" s="219" t="s">
        <v>25</v>
      </c>
      <c r="D22" s="219" t="s">
        <v>19</v>
      </c>
      <c r="E22" s="212" t="s">
        <v>493</v>
      </c>
      <c r="F22" s="220" t="s">
        <v>178</v>
      </c>
      <c r="G22" s="221" t="s">
        <v>370</v>
      </c>
      <c r="H22" s="221" t="s">
        <v>494</v>
      </c>
      <c r="I22" s="220" t="s">
        <v>293</v>
      </c>
      <c r="J22" s="178" t="s">
        <v>495</v>
      </c>
      <c r="K22" s="218"/>
    </row>
    <row r="23" spans="1:11" ht="93" customHeight="1">
      <c r="A23" s="219" t="s">
        <v>18</v>
      </c>
      <c r="B23" s="219" t="s">
        <v>19</v>
      </c>
      <c r="C23" s="219" t="s">
        <v>25</v>
      </c>
      <c r="D23" s="219" t="s">
        <v>23</v>
      </c>
      <c r="E23" s="220" t="s">
        <v>294</v>
      </c>
      <c r="F23" s="220" t="s">
        <v>178</v>
      </c>
      <c r="G23" s="221" t="s">
        <v>370</v>
      </c>
      <c r="H23" s="221" t="s">
        <v>370</v>
      </c>
      <c r="I23" s="220" t="s">
        <v>293</v>
      </c>
      <c r="J23" s="223" t="s">
        <v>507</v>
      </c>
      <c r="K23" s="218"/>
    </row>
    <row r="24" spans="1:11" ht="42" customHeight="1">
      <c r="A24" s="219" t="s">
        <v>18</v>
      </c>
      <c r="B24" s="219" t="s">
        <v>19</v>
      </c>
      <c r="C24" s="219" t="s">
        <v>25</v>
      </c>
      <c r="D24" s="219" t="s">
        <v>26</v>
      </c>
      <c r="E24" s="220" t="s">
        <v>345</v>
      </c>
      <c r="F24" s="220" t="s">
        <v>178</v>
      </c>
      <c r="G24" s="221" t="s">
        <v>370</v>
      </c>
      <c r="H24" s="221" t="s">
        <v>370</v>
      </c>
      <c r="I24" s="212" t="s">
        <v>346</v>
      </c>
      <c r="J24" s="224" t="s">
        <v>180</v>
      </c>
      <c r="K24" s="178" t="s">
        <v>181</v>
      </c>
    </row>
    <row r="25" spans="1:11" ht="52.5" customHeight="1">
      <c r="A25" s="211" t="s">
        <v>18</v>
      </c>
      <c r="B25" s="211" t="s">
        <v>19</v>
      </c>
      <c r="C25" s="211" t="s">
        <v>18</v>
      </c>
      <c r="D25" s="211"/>
      <c r="E25" s="212" t="s">
        <v>295</v>
      </c>
      <c r="F25" s="212" t="s">
        <v>178</v>
      </c>
      <c r="G25" s="209" t="s">
        <v>370</v>
      </c>
      <c r="H25" s="209" t="s">
        <v>370</v>
      </c>
      <c r="I25" s="212" t="s">
        <v>179</v>
      </c>
      <c r="J25" s="225" t="s">
        <v>496</v>
      </c>
      <c r="K25" s="226"/>
    </row>
    <row r="26" spans="1:11" ht="48" customHeight="1">
      <c r="A26" s="208" t="s">
        <v>18</v>
      </c>
      <c r="B26" s="208" t="s">
        <v>19</v>
      </c>
      <c r="C26" s="208" t="s">
        <v>31</v>
      </c>
      <c r="D26" s="208"/>
      <c r="E26" s="205" t="s">
        <v>296</v>
      </c>
      <c r="F26" s="205" t="s">
        <v>178</v>
      </c>
      <c r="G26" s="209" t="s">
        <v>370</v>
      </c>
      <c r="H26" s="209" t="s">
        <v>370</v>
      </c>
      <c r="I26" s="205" t="s">
        <v>297</v>
      </c>
      <c r="J26" s="227" t="s">
        <v>497</v>
      </c>
      <c r="K26" s="226"/>
    </row>
    <row r="27" spans="1:11" ht="58.5" customHeight="1">
      <c r="A27" s="211" t="s">
        <v>18</v>
      </c>
      <c r="B27" s="211" t="s">
        <v>19</v>
      </c>
      <c r="C27" s="211" t="s">
        <v>33</v>
      </c>
      <c r="D27" s="211"/>
      <c r="E27" s="212" t="s">
        <v>298</v>
      </c>
      <c r="F27" s="212" t="s">
        <v>178</v>
      </c>
      <c r="G27" s="209" t="s">
        <v>370</v>
      </c>
      <c r="H27" s="209" t="s">
        <v>370</v>
      </c>
      <c r="I27" s="212" t="s">
        <v>299</v>
      </c>
      <c r="J27" s="227" t="s">
        <v>498</v>
      </c>
      <c r="K27" s="226"/>
    </row>
    <row r="28" spans="1:11" ht="63" customHeight="1">
      <c r="A28" s="211" t="s">
        <v>18</v>
      </c>
      <c r="B28" s="211" t="s">
        <v>19</v>
      </c>
      <c r="C28" s="211" t="s">
        <v>137</v>
      </c>
      <c r="D28" s="211"/>
      <c r="E28" s="212" t="s">
        <v>300</v>
      </c>
      <c r="F28" s="212" t="s">
        <v>178</v>
      </c>
      <c r="G28" s="209" t="s">
        <v>370</v>
      </c>
      <c r="H28" s="209" t="s">
        <v>370</v>
      </c>
      <c r="I28" s="212" t="s">
        <v>301</v>
      </c>
      <c r="J28" s="227" t="s">
        <v>105</v>
      </c>
      <c r="K28" s="226"/>
    </row>
    <row r="29" spans="1:11" ht="66.75" customHeight="1">
      <c r="A29" s="211" t="s">
        <v>18</v>
      </c>
      <c r="B29" s="211" t="s">
        <v>19</v>
      </c>
      <c r="C29" s="211" t="s">
        <v>139</v>
      </c>
      <c r="D29" s="211"/>
      <c r="E29" s="212" t="s">
        <v>302</v>
      </c>
      <c r="F29" s="212" t="s">
        <v>178</v>
      </c>
      <c r="G29" s="209" t="s">
        <v>370</v>
      </c>
      <c r="H29" s="209" t="s">
        <v>370</v>
      </c>
      <c r="I29" s="212" t="s">
        <v>303</v>
      </c>
      <c r="J29" s="227" t="s">
        <v>43</v>
      </c>
      <c r="K29" s="250"/>
    </row>
    <row r="30" spans="1:11" ht="99.75" customHeight="1">
      <c r="A30" s="208" t="s">
        <v>18</v>
      </c>
      <c r="B30" s="208" t="s">
        <v>19</v>
      </c>
      <c r="C30" s="208" t="s">
        <v>35</v>
      </c>
      <c r="D30" s="208"/>
      <c r="E30" s="205" t="s">
        <v>499</v>
      </c>
      <c r="F30" s="205" t="s">
        <v>178</v>
      </c>
      <c r="G30" s="209" t="s">
        <v>370</v>
      </c>
      <c r="H30" s="209" t="s">
        <v>370</v>
      </c>
      <c r="I30" s="205" t="s">
        <v>500</v>
      </c>
      <c r="J30" s="228" t="s">
        <v>501</v>
      </c>
      <c r="K30" s="250"/>
    </row>
    <row r="31" spans="1:11" ht="72.75" customHeight="1">
      <c r="A31" s="208" t="s">
        <v>18</v>
      </c>
      <c r="B31" s="208" t="s">
        <v>19</v>
      </c>
      <c r="C31" s="208" t="s">
        <v>37</v>
      </c>
      <c r="D31" s="208"/>
      <c r="E31" s="205" t="s">
        <v>304</v>
      </c>
      <c r="F31" s="205" t="s">
        <v>178</v>
      </c>
      <c r="G31" s="209" t="s">
        <v>370</v>
      </c>
      <c r="H31" s="209" t="s">
        <v>370</v>
      </c>
      <c r="I31" s="205" t="s">
        <v>305</v>
      </c>
      <c r="J31" s="228" t="s">
        <v>79</v>
      </c>
      <c r="K31" s="250"/>
    </row>
    <row r="32" spans="1:11" ht="48" customHeight="1">
      <c r="A32" s="211" t="s">
        <v>18</v>
      </c>
      <c r="B32" s="211" t="s">
        <v>19</v>
      </c>
      <c r="C32" s="211" t="s">
        <v>218</v>
      </c>
      <c r="D32" s="211"/>
      <c r="E32" s="212" t="s">
        <v>502</v>
      </c>
      <c r="F32" s="212" t="s">
        <v>178</v>
      </c>
      <c r="G32" s="209" t="s">
        <v>370</v>
      </c>
      <c r="H32" s="209" t="s">
        <v>370</v>
      </c>
      <c r="I32" s="212" t="s">
        <v>503</v>
      </c>
      <c r="J32" s="431" t="s">
        <v>504</v>
      </c>
      <c r="K32" s="250"/>
    </row>
    <row r="33" spans="1:11" ht="62.25" customHeight="1">
      <c r="A33" s="211" t="s">
        <v>18</v>
      </c>
      <c r="B33" s="211" t="s">
        <v>19</v>
      </c>
      <c r="C33" s="211" t="s">
        <v>105</v>
      </c>
      <c r="D33" s="211"/>
      <c r="E33" s="212" t="s">
        <v>537</v>
      </c>
      <c r="F33" s="212" t="s">
        <v>178</v>
      </c>
      <c r="G33" s="209" t="s">
        <v>370</v>
      </c>
      <c r="H33" s="209" t="s">
        <v>370</v>
      </c>
      <c r="I33" s="212" t="s">
        <v>503</v>
      </c>
      <c r="J33" s="432"/>
      <c r="K33" s="289" t="s">
        <v>538</v>
      </c>
    </row>
    <row r="34" spans="1:11" s="179" customFormat="1" ht="25.5" customHeight="1">
      <c r="A34" s="172" t="s">
        <v>18</v>
      </c>
      <c r="B34" s="172" t="s">
        <v>23</v>
      </c>
      <c r="C34" s="172"/>
      <c r="D34" s="172"/>
      <c r="E34" s="412" t="s">
        <v>24</v>
      </c>
      <c r="F34" s="419"/>
      <c r="G34" s="419"/>
      <c r="H34" s="420"/>
      <c r="I34" s="146"/>
      <c r="J34" s="178"/>
      <c r="K34" s="178"/>
    </row>
    <row r="35" spans="1:11" s="179" customFormat="1" ht="58.5" customHeight="1">
      <c r="A35" s="137" t="s">
        <v>18</v>
      </c>
      <c r="B35" s="137" t="s">
        <v>23</v>
      </c>
      <c r="C35" s="137" t="s">
        <v>20</v>
      </c>
      <c r="D35" s="137"/>
      <c r="E35" s="251" t="s">
        <v>307</v>
      </c>
      <c r="F35" s="103" t="s">
        <v>17</v>
      </c>
      <c r="G35" s="138" t="s">
        <v>370</v>
      </c>
      <c r="H35" s="138" t="s">
        <v>370</v>
      </c>
      <c r="I35" s="138"/>
      <c r="J35" s="252" t="s">
        <v>449</v>
      </c>
      <c r="K35" s="103"/>
    </row>
    <row r="36" spans="1:11" s="179" customFormat="1" ht="62.25" customHeight="1">
      <c r="A36" s="137" t="s">
        <v>18</v>
      </c>
      <c r="B36" s="137" t="s">
        <v>23</v>
      </c>
      <c r="C36" s="137" t="s">
        <v>20</v>
      </c>
      <c r="D36" s="137" t="s">
        <v>26</v>
      </c>
      <c r="E36" s="99" t="s">
        <v>207</v>
      </c>
      <c r="F36" s="103" t="s">
        <v>17</v>
      </c>
      <c r="G36" s="138" t="s">
        <v>370</v>
      </c>
      <c r="H36" s="138" t="s">
        <v>370</v>
      </c>
      <c r="I36" s="99" t="s">
        <v>207</v>
      </c>
      <c r="J36" s="100" t="s">
        <v>416</v>
      </c>
      <c r="K36" s="102"/>
    </row>
    <row r="37" spans="1:11" s="179" customFormat="1" ht="69" customHeight="1">
      <c r="A37" s="137" t="s">
        <v>18</v>
      </c>
      <c r="B37" s="137" t="s">
        <v>23</v>
      </c>
      <c r="C37" s="137" t="s">
        <v>20</v>
      </c>
      <c r="D37" s="137" t="s">
        <v>43</v>
      </c>
      <c r="E37" s="99" t="s">
        <v>208</v>
      </c>
      <c r="F37" s="103" t="s">
        <v>17</v>
      </c>
      <c r="G37" s="138" t="s">
        <v>370</v>
      </c>
      <c r="H37" s="138" t="s">
        <v>370</v>
      </c>
      <c r="I37" s="99" t="s">
        <v>209</v>
      </c>
      <c r="J37" s="100" t="s">
        <v>414</v>
      </c>
      <c r="K37" s="102"/>
    </row>
    <row r="38" spans="1:11" s="179" customFormat="1" ht="50.25" customHeight="1">
      <c r="A38" s="137" t="s">
        <v>18</v>
      </c>
      <c r="B38" s="137" t="s">
        <v>23</v>
      </c>
      <c r="C38" s="137" t="s">
        <v>20</v>
      </c>
      <c r="D38" s="137" t="s">
        <v>51</v>
      </c>
      <c r="E38" s="99" t="s">
        <v>210</v>
      </c>
      <c r="F38" s="103" t="s">
        <v>17</v>
      </c>
      <c r="G38" s="138" t="s">
        <v>370</v>
      </c>
      <c r="H38" s="138" t="s">
        <v>370</v>
      </c>
      <c r="I38" s="99" t="s">
        <v>210</v>
      </c>
      <c r="J38" s="100" t="s">
        <v>415</v>
      </c>
      <c r="K38" s="102"/>
    </row>
    <row r="39" spans="1:11" s="179" customFormat="1" ht="83.25" customHeight="1">
      <c r="A39" s="101" t="s">
        <v>18</v>
      </c>
      <c r="B39" s="101" t="s">
        <v>23</v>
      </c>
      <c r="C39" s="101" t="s">
        <v>22</v>
      </c>
      <c r="D39" s="101"/>
      <c r="E39" s="99" t="s">
        <v>151</v>
      </c>
      <c r="F39" s="103" t="s">
        <v>17</v>
      </c>
      <c r="G39" s="138" t="s">
        <v>370</v>
      </c>
      <c r="H39" s="138" t="s">
        <v>370</v>
      </c>
      <c r="I39" s="99" t="s">
        <v>211</v>
      </c>
      <c r="J39" s="99" t="s">
        <v>532</v>
      </c>
      <c r="K39" s="232"/>
    </row>
    <row r="40" spans="1:11" s="179" customFormat="1" ht="74.25" customHeight="1">
      <c r="A40" s="101" t="s">
        <v>18</v>
      </c>
      <c r="B40" s="101" t="s">
        <v>23</v>
      </c>
      <c r="C40" s="101" t="s">
        <v>22</v>
      </c>
      <c r="D40" s="101" t="s">
        <v>19</v>
      </c>
      <c r="E40" s="99" t="s">
        <v>212</v>
      </c>
      <c r="F40" s="103" t="s">
        <v>17</v>
      </c>
      <c r="G40" s="138" t="s">
        <v>370</v>
      </c>
      <c r="H40" s="138" t="s">
        <v>370</v>
      </c>
      <c r="I40" s="99" t="s">
        <v>152</v>
      </c>
      <c r="J40" s="100" t="s">
        <v>419</v>
      </c>
      <c r="K40" s="102"/>
    </row>
    <row r="41" spans="1:11" s="179" customFormat="1" ht="90" customHeight="1">
      <c r="A41" s="101" t="s">
        <v>18</v>
      </c>
      <c r="B41" s="101" t="s">
        <v>23</v>
      </c>
      <c r="C41" s="101" t="s">
        <v>22</v>
      </c>
      <c r="D41" s="101" t="s">
        <v>23</v>
      </c>
      <c r="E41" s="99" t="s">
        <v>153</v>
      </c>
      <c r="F41" s="103" t="s">
        <v>17</v>
      </c>
      <c r="G41" s="138" t="s">
        <v>370</v>
      </c>
      <c r="H41" s="138" t="s">
        <v>370</v>
      </c>
      <c r="I41" s="99" t="s">
        <v>213</v>
      </c>
      <c r="J41" s="104" t="s">
        <v>418</v>
      </c>
      <c r="K41" s="102"/>
    </row>
    <row r="42" spans="1:11" ht="94.5" customHeight="1">
      <c r="A42" s="101" t="s">
        <v>18</v>
      </c>
      <c r="B42" s="101" t="s">
        <v>23</v>
      </c>
      <c r="C42" s="101" t="s">
        <v>22</v>
      </c>
      <c r="D42" s="101" t="s">
        <v>26</v>
      </c>
      <c r="E42" s="99" t="s">
        <v>27</v>
      </c>
      <c r="F42" s="103" t="s">
        <v>17</v>
      </c>
      <c r="G42" s="138" t="s">
        <v>370</v>
      </c>
      <c r="H42" s="138" t="s">
        <v>370</v>
      </c>
      <c r="I42" s="99" t="s">
        <v>154</v>
      </c>
      <c r="J42" s="104" t="s">
        <v>530</v>
      </c>
      <c r="K42" s="134"/>
    </row>
    <row r="43" spans="1:11" s="179" customFormat="1" ht="93" customHeight="1">
      <c r="A43" s="101" t="s">
        <v>18</v>
      </c>
      <c r="B43" s="101" t="s">
        <v>23</v>
      </c>
      <c r="C43" s="101" t="s">
        <v>22</v>
      </c>
      <c r="D43" s="101" t="s">
        <v>43</v>
      </c>
      <c r="E43" s="99" t="s">
        <v>417</v>
      </c>
      <c r="F43" s="103" t="s">
        <v>17</v>
      </c>
      <c r="G43" s="138" t="s">
        <v>370</v>
      </c>
      <c r="H43" s="138" t="s">
        <v>370</v>
      </c>
      <c r="I43" s="99" t="s">
        <v>155</v>
      </c>
      <c r="J43" s="100" t="s">
        <v>531</v>
      </c>
      <c r="K43" s="102"/>
    </row>
    <row r="44" spans="1:11" s="179" customFormat="1" ht="59.25" customHeight="1">
      <c r="A44" s="101" t="s">
        <v>18</v>
      </c>
      <c r="B44" s="101" t="s">
        <v>23</v>
      </c>
      <c r="C44" s="101" t="s">
        <v>42</v>
      </c>
      <c r="D44" s="101"/>
      <c r="E44" s="99" t="s">
        <v>308</v>
      </c>
      <c r="F44" s="103" t="s">
        <v>17</v>
      </c>
      <c r="G44" s="138" t="s">
        <v>370</v>
      </c>
      <c r="H44" s="138" t="s">
        <v>370</v>
      </c>
      <c r="I44" s="99"/>
      <c r="J44" s="100" t="s">
        <v>440</v>
      </c>
      <c r="K44" s="102"/>
    </row>
    <row r="45" spans="1:11" s="179" customFormat="1" ht="106.5" customHeight="1">
      <c r="A45" s="101" t="s">
        <v>18</v>
      </c>
      <c r="B45" s="101" t="s">
        <v>23</v>
      </c>
      <c r="C45" s="101" t="s">
        <v>42</v>
      </c>
      <c r="D45" s="101" t="s">
        <v>19</v>
      </c>
      <c r="E45" s="99" t="s">
        <v>214</v>
      </c>
      <c r="F45" s="103" t="s">
        <v>17</v>
      </c>
      <c r="G45" s="138" t="s">
        <v>370</v>
      </c>
      <c r="H45" s="138" t="s">
        <v>370</v>
      </c>
      <c r="I45" s="99" t="s">
        <v>215</v>
      </c>
      <c r="J45" s="100" t="s">
        <v>439</v>
      </c>
      <c r="K45" s="102"/>
    </row>
    <row r="46" spans="1:11" s="179" customFormat="1" ht="129.75" customHeight="1">
      <c r="A46" s="101" t="s">
        <v>18</v>
      </c>
      <c r="B46" s="101" t="s">
        <v>23</v>
      </c>
      <c r="C46" s="101" t="s">
        <v>42</v>
      </c>
      <c r="D46" s="101" t="s">
        <v>23</v>
      </c>
      <c r="E46" s="99" t="s">
        <v>32</v>
      </c>
      <c r="F46" s="103" t="s">
        <v>17</v>
      </c>
      <c r="G46" s="138" t="s">
        <v>370</v>
      </c>
      <c r="H46" s="138" t="s">
        <v>370</v>
      </c>
      <c r="I46" s="99" t="s">
        <v>216</v>
      </c>
      <c r="J46" s="100" t="s">
        <v>421</v>
      </c>
      <c r="K46" s="102"/>
    </row>
    <row r="47" spans="1:11" s="179" customFormat="1" ht="57" customHeight="1">
      <c r="A47" s="101" t="s">
        <v>18</v>
      </c>
      <c r="B47" s="101" t="s">
        <v>23</v>
      </c>
      <c r="C47" s="101" t="s">
        <v>42</v>
      </c>
      <c r="D47" s="101" t="s">
        <v>26</v>
      </c>
      <c r="E47" s="99" t="s">
        <v>309</v>
      </c>
      <c r="F47" s="103" t="s">
        <v>17</v>
      </c>
      <c r="G47" s="138" t="s">
        <v>370</v>
      </c>
      <c r="H47" s="138" t="s">
        <v>370</v>
      </c>
      <c r="I47" s="99" t="s">
        <v>310</v>
      </c>
      <c r="J47" s="100" t="s">
        <v>420</v>
      </c>
      <c r="K47" s="102"/>
    </row>
    <row r="48" spans="1:11" s="179" customFormat="1" ht="53.25" customHeight="1">
      <c r="A48" s="101" t="s">
        <v>18</v>
      </c>
      <c r="B48" s="101" t="s">
        <v>23</v>
      </c>
      <c r="C48" s="101" t="s">
        <v>21</v>
      </c>
      <c r="D48" s="101"/>
      <c r="E48" s="99" t="s">
        <v>34</v>
      </c>
      <c r="F48" s="103" t="s">
        <v>17</v>
      </c>
      <c r="G48" s="138" t="s">
        <v>370</v>
      </c>
      <c r="H48" s="138" t="s">
        <v>370</v>
      </c>
      <c r="I48" s="99"/>
      <c r="J48" s="100"/>
      <c r="K48" s="102"/>
    </row>
    <row r="49" spans="1:11" s="179" customFormat="1" ht="146.25" customHeight="1">
      <c r="A49" s="172" t="s">
        <v>18</v>
      </c>
      <c r="B49" s="172" t="s">
        <v>23</v>
      </c>
      <c r="C49" s="172" t="s">
        <v>21</v>
      </c>
      <c r="D49" s="172" t="s">
        <v>19</v>
      </c>
      <c r="E49" s="99" t="s">
        <v>378</v>
      </c>
      <c r="F49" s="103" t="s">
        <v>17</v>
      </c>
      <c r="G49" s="138" t="s">
        <v>370</v>
      </c>
      <c r="H49" s="138" t="s">
        <v>370</v>
      </c>
      <c r="I49" s="99" t="s">
        <v>379</v>
      </c>
      <c r="J49" s="100" t="s">
        <v>450</v>
      </c>
      <c r="K49" s="102"/>
    </row>
    <row r="50" spans="1:11" s="179" customFormat="1" ht="192.75" customHeight="1">
      <c r="A50" s="253" t="s">
        <v>18</v>
      </c>
      <c r="B50" s="253" t="s">
        <v>23</v>
      </c>
      <c r="C50" s="253" t="s">
        <v>29</v>
      </c>
      <c r="D50" s="254"/>
      <c r="E50" s="241" t="s">
        <v>380</v>
      </c>
      <c r="F50" s="103" t="s">
        <v>17</v>
      </c>
      <c r="G50" s="138" t="s">
        <v>370</v>
      </c>
      <c r="H50" s="138" t="s">
        <v>370</v>
      </c>
      <c r="I50" s="99" t="s">
        <v>381</v>
      </c>
      <c r="J50" s="100" t="s">
        <v>422</v>
      </c>
      <c r="K50" s="102"/>
    </row>
    <row r="51" spans="1:11" s="179" customFormat="1" ht="62.25" customHeight="1">
      <c r="A51" s="253" t="s">
        <v>18</v>
      </c>
      <c r="B51" s="172" t="s">
        <v>23</v>
      </c>
      <c r="C51" s="172" t="s">
        <v>25</v>
      </c>
      <c r="D51" s="172"/>
      <c r="E51" s="99" t="s">
        <v>382</v>
      </c>
      <c r="F51" s="103" t="s">
        <v>17</v>
      </c>
      <c r="G51" s="138" t="s">
        <v>370</v>
      </c>
      <c r="H51" s="138" t="s">
        <v>370</v>
      </c>
      <c r="I51" s="255" t="s">
        <v>383</v>
      </c>
      <c r="J51" s="100" t="s">
        <v>423</v>
      </c>
      <c r="K51" s="102"/>
    </row>
    <row r="52" spans="1:11" s="179" customFormat="1" ht="183" customHeight="1">
      <c r="A52" s="172" t="s">
        <v>18</v>
      </c>
      <c r="B52" s="172" t="s">
        <v>23</v>
      </c>
      <c r="C52" s="172" t="s">
        <v>18</v>
      </c>
      <c r="D52" s="172"/>
      <c r="E52" s="99" t="s">
        <v>36</v>
      </c>
      <c r="F52" s="103" t="s">
        <v>17</v>
      </c>
      <c r="G52" s="138" t="s">
        <v>370</v>
      </c>
      <c r="H52" s="138" t="s">
        <v>370</v>
      </c>
      <c r="I52" s="169" t="s">
        <v>424</v>
      </c>
      <c r="J52" s="100" t="s">
        <v>478</v>
      </c>
      <c r="K52" s="102"/>
    </row>
    <row r="53" spans="1:11" s="179" customFormat="1" ht="82.5" customHeight="1">
      <c r="A53" s="101" t="s">
        <v>18</v>
      </c>
      <c r="B53" s="101" t="s">
        <v>23</v>
      </c>
      <c r="C53" s="101" t="s">
        <v>31</v>
      </c>
      <c r="D53" s="101"/>
      <c r="E53" s="99" t="s">
        <v>38</v>
      </c>
      <c r="F53" s="103" t="s">
        <v>17</v>
      </c>
      <c r="G53" s="138" t="s">
        <v>370</v>
      </c>
      <c r="H53" s="138" t="s">
        <v>370</v>
      </c>
      <c r="I53" s="169" t="s">
        <v>217</v>
      </c>
      <c r="J53" s="100" t="s">
        <v>436</v>
      </c>
      <c r="K53" s="102"/>
    </row>
    <row r="54" spans="1:11" s="179" customFormat="1" ht="42" customHeight="1">
      <c r="A54" s="101" t="s">
        <v>18</v>
      </c>
      <c r="B54" s="101" t="s">
        <v>23</v>
      </c>
      <c r="C54" s="101" t="s">
        <v>33</v>
      </c>
      <c r="D54" s="101"/>
      <c r="E54" s="99" t="s">
        <v>222</v>
      </c>
      <c r="F54" s="103" t="s">
        <v>17</v>
      </c>
      <c r="G54" s="138" t="s">
        <v>370</v>
      </c>
      <c r="H54" s="138" t="s">
        <v>370</v>
      </c>
      <c r="I54" s="99" t="s">
        <v>222</v>
      </c>
      <c r="J54" s="100" t="s">
        <v>223</v>
      </c>
      <c r="K54" s="102"/>
    </row>
    <row r="55" spans="1:11" s="179" customFormat="1" ht="144" customHeight="1">
      <c r="A55" s="101" t="s">
        <v>18</v>
      </c>
      <c r="B55" s="101" t="s">
        <v>23</v>
      </c>
      <c r="C55" s="101" t="s">
        <v>137</v>
      </c>
      <c r="D55" s="256"/>
      <c r="E55" s="99" t="s">
        <v>311</v>
      </c>
      <c r="F55" s="170" t="s">
        <v>17</v>
      </c>
      <c r="G55" s="138" t="s">
        <v>370</v>
      </c>
      <c r="H55" s="138" t="s">
        <v>370</v>
      </c>
      <c r="I55" s="99" t="s">
        <v>312</v>
      </c>
      <c r="J55" s="100" t="s">
        <v>536</v>
      </c>
      <c r="K55" s="102"/>
    </row>
    <row r="56" spans="1:11" s="179" customFormat="1" ht="61.5" customHeight="1">
      <c r="A56" s="140" t="s">
        <v>18</v>
      </c>
      <c r="B56" s="101" t="s">
        <v>23</v>
      </c>
      <c r="C56" s="101" t="s">
        <v>139</v>
      </c>
      <c r="D56" s="101"/>
      <c r="E56" s="99" t="s">
        <v>313</v>
      </c>
      <c r="F56" s="170" t="s">
        <v>17</v>
      </c>
      <c r="G56" s="138" t="s">
        <v>370</v>
      </c>
      <c r="H56" s="138" t="s">
        <v>370</v>
      </c>
      <c r="I56" s="99" t="s">
        <v>224</v>
      </c>
      <c r="J56" s="100" t="s">
        <v>425</v>
      </c>
      <c r="K56" s="102"/>
    </row>
    <row r="57" spans="1:11" s="155" customFormat="1" ht="23.25" customHeight="1">
      <c r="A57" s="231" t="s">
        <v>18</v>
      </c>
      <c r="B57" s="139">
        <v>3</v>
      </c>
      <c r="C57" s="152"/>
      <c r="D57" s="152"/>
      <c r="E57" s="424" t="s">
        <v>225</v>
      </c>
      <c r="F57" s="425"/>
      <c r="G57" s="425"/>
      <c r="H57" s="425"/>
      <c r="I57" s="425"/>
      <c r="J57" s="426"/>
      <c r="K57" s="230"/>
    </row>
    <row r="58" spans="1:11" s="179" customFormat="1" ht="33" customHeight="1">
      <c r="A58" s="101" t="s">
        <v>18</v>
      </c>
      <c r="B58" s="101" t="s">
        <v>26</v>
      </c>
      <c r="C58" s="101" t="s">
        <v>20</v>
      </c>
      <c r="D58" s="101"/>
      <c r="E58" s="104" t="s">
        <v>77</v>
      </c>
      <c r="F58" s="103"/>
      <c r="G58" s="103"/>
      <c r="H58" s="138"/>
      <c r="I58" s="104"/>
      <c r="J58" s="144"/>
      <c r="K58" s="102"/>
    </row>
    <row r="59" spans="1:11" s="179" customFormat="1" ht="66.75" customHeight="1">
      <c r="A59" s="101" t="s">
        <v>18</v>
      </c>
      <c r="B59" s="101" t="s">
        <v>26</v>
      </c>
      <c r="C59" s="101" t="s">
        <v>20</v>
      </c>
      <c r="D59" s="101" t="s">
        <v>19</v>
      </c>
      <c r="E59" s="104" t="s">
        <v>316</v>
      </c>
      <c r="F59" s="103" t="s">
        <v>227</v>
      </c>
      <c r="G59" s="141" t="s">
        <v>370</v>
      </c>
      <c r="H59" s="141" t="s">
        <v>370</v>
      </c>
      <c r="I59" s="104" t="s">
        <v>317</v>
      </c>
      <c r="J59" s="233" t="s">
        <v>473</v>
      </c>
      <c r="K59" s="232"/>
    </row>
    <row r="60" spans="1:11" s="179" customFormat="1" ht="32.25" customHeight="1">
      <c r="A60" s="101" t="s">
        <v>18</v>
      </c>
      <c r="B60" s="101" t="s">
        <v>26</v>
      </c>
      <c r="C60" s="140" t="s">
        <v>22</v>
      </c>
      <c r="D60" s="140"/>
      <c r="E60" s="104" t="s">
        <v>78</v>
      </c>
      <c r="F60" s="103"/>
      <c r="G60" s="141" t="s">
        <v>370</v>
      </c>
      <c r="H60" s="141" t="s">
        <v>370</v>
      </c>
      <c r="I60" s="147"/>
      <c r="J60" s="148"/>
      <c r="K60" s="103"/>
    </row>
    <row r="61" spans="1:11" s="179" customFormat="1" ht="77.25" customHeight="1">
      <c r="A61" s="101" t="s">
        <v>18</v>
      </c>
      <c r="B61" s="101" t="s">
        <v>26</v>
      </c>
      <c r="C61" s="101" t="s">
        <v>22</v>
      </c>
      <c r="D61" s="101" t="s">
        <v>19</v>
      </c>
      <c r="E61" s="104" t="s">
        <v>316</v>
      </c>
      <c r="F61" s="103" t="s">
        <v>226</v>
      </c>
      <c r="G61" s="141" t="s">
        <v>370</v>
      </c>
      <c r="H61" s="141" t="s">
        <v>370</v>
      </c>
      <c r="I61" s="104" t="s">
        <v>430</v>
      </c>
      <c r="J61" s="100" t="s">
        <v>475</v>
      </c>
      <c r="K61" s="168"/>
    </row>
    <row r="62" spans="1:11" s="179" customFormat="1" ht="24.75" customHeight="1">
      <c r="A62" s="101" t="s">
        <v>18</v>
      </c>
      <c r="B62" s="101" t="s">
        <v>26</v>
      </c>
      <c r="C62" s="101" t="s">
        <v>21</v>
      </c>
      <c r="D62" s="101"/>
      <c r="E62" s="104" t="s">
        <v>384</v>
      </c>
      <c r="F62" s="103"/>
      <c r="G62" s="141" t="s">
        <v>370</v>
      </c>
      <c r="H62" s="141" t="s">
        <v>370</v>
      </c>
      <c r="I62" s="104"/>
      <c r="J62" s="144"/>
      <c r="K62" s="102"/>
    </row>
    <row r="63" spans="1:11" s="179" customFormat="1" ht="81" customHeight="1">
      <c r="A63" s="101" t="s">
        <v>18</v>
      </c>
      <c r="B63" s="101" t="s">
        <v>26</v>
      </c>
      <c r="C63" s="101" t="s">
        <v>21</v>
      </c>
      <c r="D63" s="101" t="s">
        <v>23</v>
      </c>
      <c r="E63" s="169" t="s">
        <v>316</v>
      </c>
      <c r="F63" s="103" t="s">
        <v>226</v>
      </c>
      <c r="G63" s="141" t="s">
        <v>370</v>
      </c>
      <c r="H63" s="141" t="s">
        <v>370</v>
      </c>
      <c r="I63" s="170" t="s">
        <v>430</v>
      </c>
      <c r="J63" s="103" t="s">
        <v>429</v>
      </c>
      <c r="K63" s="232"/>
    </row>
    <row r="64" spans="1:11" s="179" customFormat="1" ht="33" customHeight="1">
      <c r="A64" s="101" t="s">
        <v>18</v>
      </c>
      <c r="B64" s="101" t="s">
        <v>26</v>
      </c>
      <c r="C64" s="101" t="s">
        <v>29</v>
      </c>
      <c r="D64" s="101"/>
      <c r="E64" s="104" t="s">
        <v>82</v>
      </c>
      <c r="F64" s="103"/>
      <c r="G64" s="141" t="s">
        <v>370</v>
      </c>
      <c r="H64" s="141" t="s">
        <v>370</v>
      </c>
      <c r="I64" s="104"/>
      <c r="J64" s="144"/>
      <c r="K64" s="102"/>
    </row>
    <row r="65" spans="1:11" s="179" customFormat="1" ht="63.75" customHeight="1">
      <c r="A65" s="101" t="s">
        <v>18</v>
      </c>
      <c r="B65" s="101" t="s">
        <v>26</v>
      </c>
      <c r="C65" s="101" t="s">
        <v>29</v>
      </c>
      <c r="D65" s="101" t="s">
        <v>19</v>
      </c>
      <c r="E65" s="104" t="s">
        <v>426</v>
      </c>
      <c r="F65" s="103" t="s">
        <v>427</v>
      </c>
      <c r="G65" s="141" t="s">
        <v>370</v>
      </c>
      <c r="H65" s="141" t="s">
        <v>370</v>
      </c>
      <c r="I65" s="104" t="s">
        <v>430</v>
      </c>
      <c r="J65" s="100" t="s">
        <v>477</v>
      </c>
      <c r="K65" s="232"/>
    </row>
    <row r="66" spans="1:11" s="179" customFormat="1" ht="30" customHeight="1">
      <c r="A66" s="101" t="s">
        <v>18</v>
      </c>
      <c r="B66" s="101" t="s">
        <v>26</v>
      </c>
      <c r="C66" s="101" t="s">
        <v>25</v>
      </c>
      <c r="D66" s="101"/>
      <c r="E66" s="104" t="s">
        <v>83</v>
      </c>
      <c r="F66" s="103"/>
      <c r="G66" s="141" t="s">
        <v>370</v>
      </c>
      <c r="H66" s="141" t="s">
        <v>370</v>
      </c>
      <c r="I66" s="104"/>
      <c r="J66" s="144"/>
      <c r="K66" s="102"/>
    </row>
    <row r="67" spans="1:11" ht="103.5" customHeight="1">
      <c r="A67" s="101" t="s">
        <v>18</v>
      </c>
      <c r="B67" s="101" t="s">
        <v>26</v>
      </c>
      <c r="C67" s="101" t="s">
        <v>25</v>
      </c>
      <c r="D67" s="101" t="s">
        <v>19</v>
      </c>
      <c r="E67" s="104" t="s">
        <v>472</v>
      </c>
      <c r="F67" s="103" t="s">
        <v>229</v>
      </c>
      <c r="G67" s="141" t="s">
        <v>370</v>
      </c>
      <c r="H67" s="141" t="s">
        <v>370</v>
      </c>
      <c r="I67" s="104" t="s">
        <v>84</v>
      </c>
      <c r="J67" s="136" t="s">
        <v>474</v>
      </c>
      <c r="K67" s="135"/>
    </row>
    <row r="68" spans="1:11" s="179" customFormat="1" ht="56.25">
      <c r="A68" s="101" t="s">
        <v>18</v>
      </c>
      <c r="B68" s="101" t="s">
        <v>26</v>
      </c>
      <c r="C68" s="101" t="s">
        <v>25</v>
      </c>
      <c r="D68" s="101" t="s">
        <v>23</v>
      </c>
      <c r="E68" s="169" t="s">
        <v>316</v>
      </c>
      <c r="F68" s="103" t="s">
        <v>226</v>
      </c>
      <c r="G68" s="141" t="s">
        <v>370</v>
      </c>
      <c r="H68" s="141" t="s">
        <v>370</v>
      </c>
      <c r="I68" s="169" t="s">
        <v>317</v>
      </c>
      <c r="J68" s="100" t="s">
        <v>476</v>
      </c>
      <c r="K68" s="102"/>
    </row>
    <row r="69" spans="1:11" s="179" customFormat="1" ht="350.25" customHeight="1">
      <c r="A69" s="101" t="s">
        <v>18</v>
      </c>
      <c r="B69" s="101" t="s">
        <v>26</v>
      </c>
      <c r="C69" s="101" t="s">
        <v>18</v>
      </c>
      <c r="D69" s="101"/>
      <c r="E69" s="104" t="s">
        <v>85</v>
      </c>
      <c r="F69" s="103" t="s">
        <v>17</v>
      </c>
      <c r="G69" s="141" t="s">
        <v>370</v>
      </c>
      <c r="H69" s="141" t="s">
        <v>370</v>
      </c>
      <c r="I69" s="104" t="s">
        <v>86</v>
      </c>
      <c r="J69" s="257" t="s">
        <v>529</v>
      </c>
      <c r="K69" s="102"/>
    </row>
    <row r="70" spans="1:11" s="179" customFormat="1" ht="75.75" customHeight="1">
      <c r="A70" s="101" t="s">
        <v>18</v>
      </c>
      <c r="B70" s="101" t="s">
        <v>26</v>
      </c>
      <c r="C70" s="101" t="s">
        <v>33</v>
      </c>
      <c r="D70" s="101"/>
      <c r="E70" s="104" t="s">
        <v>87</v>
      </c>
      <c r="F70" s="103" t="s">
        <v>228</v>
      </c>
      <c r="G70" s="141" t="s">
        <v>370</v>
      </c>
      <c r="H70" s="141" t="s">
        <v>370</v>
      </c>
      <c r="I70" s="104" t="s">
        <v>88</v>
      </c>
      <c r="J70" s="100" t="s">
        <v>431</v>
      </c>
      <c r="K70" s="171"/>
    </row>
    <row r="71" spans="1:11" s="179" customFormat="1" ht="59.25" customHeight="1">
      <c r="A71" s="101" t="s">
        <v>18</v>
      </c>
      <c r="B71" s="101" t="s">
        <v>26</v>
      </c>
      <c r="C71" s="101" t="s">
        <v>137</v>
      </c>
      <c r="D71" s="101"/>
      <c r="E71" s="104" t="s">
        <v>89</v>
      </c>
      <c r="F71" s="103" t="s">
        <v>17</v>
      </c>
      <c r="G71" s="141" t="s">
        <v>370</v>
      </c>
      <c r="H71" s="141" t="s">
        <v>370</v>
      </c>
      <c r="I71" s="104" t="s">
        <v>90</v>
      </c>
      <c r="J71" s="100" t="s">
        <v>479</v>
      </c>
      <c r="K71" s="171"/>
    </row>
    <row r="72" spans="1:11" s="179" customFormat="1" ht="103.5" customHeight="1">
      <c r="A72" s="101" t="s">
        <v>18</v>
      </c>
      <c r="B72" s="101" t="s">
        <v>26</v>
      </c>
      <c r="C72" s="101" t="s">
        <v>35</v>
      </c>
      <c r="D72" s="101"/>
      <c r="E72" s="142" t="s">
        <v>282</v>
      </c>
      <c r="F72" s="103" t="s">
        <v>318</v>
      </c>
      <c r="G72" s="141" t="s">
        <v>370</v>
      </c>
      <c r="H72" s="141" t="s">
        <v>370</v>
      </c>
      <c r="I72" s="104" t="s">
        <v>90</v>
      </c>
      <c r="J72" s="143" t="s">
        <v>428</v>
      </c>
      <c r="K72" s="102"/>
    </row>
    <row r="73" spans="1:11" s="249" customFormat="1" ht="29.25" customHeight="1">
      <c r="A73" s="229">
        <v>7</v>
      </c>
      <c r="B73" s="229">
        <v>4</v>
      </c>
      <c r="C73" s="229"/>
      <c r="D73" s="229"/>
      <c r="E73" s="412" t="s">
        <v>44</v>
      </c>
      <c r="F73" s="413"/>
      <c r="G73" s="413"/>
      <c r="H73" s="413"/>
      <c r="I73" s="413"/>
      <c r="J73" s="413"/>
      <c r="K73" s="414"/>
    </row>
    <row r="74" spans="1:11" s="179" customFormat="1" ht="127.5" customHeight="1">
      <c r="A74" s="101" t="s">
        <v>18</v>
      </c>
      <c r="B74" s="101" t="s">
        <v>43</v>
      </c>
      <c r="C74" s="101" t="s">
        <v>20</v>
      </c>
      <c r="D74" s="101"/>
      <c r="E74" s="104" t="s">
        <v>319</v>
      </c>
      <c r="F74" s="103" t="s">
        <v>17</v>
      </c>
      <c r="G74" s="103" t="s">
        <v>370</v>
      </c>
      <c r="H74" s="103" t="s">
        <v>370</v>
      </c>
      <c r="I74" s="104" t="s">
        <v>320</v>
      </c>
      <c r="J74" s="104" t="s">
        <v>510</v>
      </c>
      <c r="K74" s="234"/>
    </row>
    <row r="75" spans="1:11" s="179" customFormat="1" ht="45">
      <c r="A75" s="101" t="s">
        <v>18</v>
      </c>
      <c r="B75" s="101" t="s">
        <v>43</v>
      </c>
      <c r="C75" s="101" t="s">
        <v>22</v>
      </c>
      <c r="D75" s="101"/>
      <c r="E75" s="104" t="s">
        <v>46</v>
      </c>
      <c r="F75" s="103" t="s">
        <v>17</v>
      </c>
      <c r="G75" s="103" t="s">
        <v>370</v>
      </c>
      <c r="H75" s="103" t="s">
        <v>370</v>
      </c>
      <c r="I75" s="104" t="s">
        <v>241</v>
      </c>
      <c r="J75" s="178" t="s">
        <v>432</v>
      </c>
      <c r="K75" s="178"/>
    </row>
    <row r="76" spans="1:11" s="179" customFormat="1" ht="47.25" customHeight="1">
      <c r="A76" s="101" t="s">
        <v>18</v>
      </c>
      <c r="B76" s="101" t="s">
        <v>43</v>
      </c>
      <c r="C76" s="101" t="s">
        <v>42</v>
      </c>
      <c r="D76" s="101"/>
      <c r="E76" s="104" t="s">
        <v>47</v>
      </c>
      <c r="F76" s="103" t="s">
        <v>17</v>
      </c>
      <c r="G76" s="103" t="s">
        <v>370</v>
      </c>
      <c r="H76" s="103" t="s">
        <v>370</v>
      </c>
      <c r="I76" s="104" t="s">
        <v>109</v>
      </c>
      <c r="J76" s="103" t="s">
        <v>330</v>
      </c>
      <c r="K76" s="178"/>
    </row>
    <row r="77" spans="1:11" s="179" customFormat="1" ht="46.5" customHeight="1">
      <c r="A77" s="101" t="s">
        <v>18</v>
      </c>
      <c r="B77" s="101" t="s">
        <v>43</v>
      </c>
      <c r="C77" s="101" t="s">
        <v>21</v>
      </c>
      <c r="D77" s="101"/>
      <c r="E77" s="235" t="s">
        <v>110</v>
      </c>
      <c r="F77" s="103" t="s">
        <v>17</v>
      </c>
      <c r="G77" s="103" t="s">
        <v>370</v>
      </c>
      <c r="H77" s="103" t="s">
        <v>370</v>
      </c>
      <c r="I77" s="104" t="s">
        <v>321</v>
      </c>
      <c r="J77" s="178" t="s">
        <v>374</v>
      </c>
      <c r="K77" s="178"/>
    </row>
    <row r="78" spans="1:11" s="179" customFormat="1" ht="55.5" customHeight="1">
      <c r="A78" s="101" t="s">
        <v>18</v>
      </c>
      <c r="B78" s="101" t="s">
        <v>43</v>
      </c>
      <c r="C78" s="101" t="s">
        <v>29</v>
      </c>
      <c r="D78" s="101"/>
      <c r="E78" s="235" t="s">
        <v>49</v>
      </c>
      <c r="F78" s="103" t="s">
        <v>17</v>
      </c>
      <c r="G78" s="103" t="s">
        <v>370</v>
      </c>
      <c r="H78" s="103" t="s">
        <v>370</v>
      </c>
      <c r="I78" s="104" t="s">
        <v>321</v>
      </c>
      <c r="J78" s="103" t="s">
        <v>328</v>
      </c>
      <c r="K78" s="178"/>
    </row>
    <row r="79" spans="1:11" s="179" customFormat="1" ht="303.75" customHeight="1">
      <c r="A79" s="101" t="s">
        <v>18</v>
      </c>
      <c r="B79" s="101" t="s">
        <v>43</v>
      </c>
      <c r="C79" s="101" t="s">
        <v>25</v>
      </c>
      <c r="D79" s="101"/>
      <c r="E79" s="104" t="s">
        <v>250</v>
      </c>
      <c r="F79" s="103" t="s">
        <v>17</v>
      </c>
      <c r="G79" s="103" t="s">
        <v>370</v>
      </c>
      <c r="H79" s="103" t="s">
        <v>370</v>
      </c>
      <c r="I79" s="104" t="s">
        <v>111</v>
      </c>
      <c r="J79" s="178" t="s">
        <v>528</v>
      </c>
      <c r="K79" s="178"/>
    </row>
    <row r="80" spans="1:11" s="179" customFormat="1" ht="45">
      <c r="A80" s="101" t="s">
        <v>18</v>
      </c>
      <c r="B80" s="101" t="s">
        <v>43</v>
      </c>
      <c r="C80" s="101" t="s">
        <v>18</v>
      </c>
      <c r="D80" s="101"/>
      <c r="E80" s="104" t="s">
        <v>112</v>
      </c>
      <c r="F80" s="103" t="s">
        <v>17</v>
      </c>
      <c r="G80" s="103" t="s">
        <v>370</v>
      </c>
      <c r="H80" s="103" t="s">
        <v>370</v>
      </c>
      <c r="I80" s="104" t="s">
        <v>112</v>
      </c>
      <c r="J80" s="104" t="s">
        <v>486</v>
      </c>
      <c r="K80" s="178"/>
    </row>
    <row r="81" spans="1:11" s="179" customFormat="1" ht="33.75">
      <c r="A81" s="101" t="s">
        <v>18</v>
      </c>
      <c r="B81" s="101" t="s">
        <v>43</v>
      </c>
      <c r="C81" s="101" t="s">
        <v>31</v>
      </c>
      <c r="D81" s="101"/>
      <c r="E81" s="104" t="s">
        <v>113</v>
      </c>
      <c r="F81" s="103" t="s">
        <v>17</v>
      </c>
      <c r="G81" s="103" t="s">
        <v>370</v>
      </c>
      <c r="H81" s="103" t="s">
        <v>370</v>
      </c>
      <c r="I81" s="104" t="s">
        <v>114</v>
      </c>
      <c r="J81" s="104" t="s">
        <v>485</v>
      </c>
      <c r="K81" s="178"/>
    </row>
    <row r="82" spans="1:11" s="179" customFormat="1" ht="54.75" customHeight="1">
      <c r="A82" s="101" t="s">
        <v>18</v>
      </c>
      <c r="B82" s="101" t="s">
        <v>43</v>
      </c>
      <c r="C82" s="101" t="s">
        <v>33</v>
      </c>
      <c r="D82" s="101"/>
      <c r="E82" s="104" t="s">
        <v>50</v>
      </c>
      <c r="F82" s="103" t="s">
        <v>17</v>
      </c>
      <c r="G82" s="103" t="s">
        <v>370</v>
      </c>
      <c r="H82" s="103" t="s">
        <v>370</v>
      </c>
      <c r="I82" s="104" t="s">
        <v>108</v>
      </c>
      <c r="J82" s="104" t="s">
        <v>433</v>
      </c>
      <c r="K82" s="178"/>
    </row>
    <row r="83" spans="1:11" s="179" customFormat="1" ht="78" customHeight="1">
      <c r="A83" s="101" t="s">
        <v>18</v>
      </c>
      <c r="B83" s="101" t="s">
        <v>43</v>
      </c>
      <c r="C83" s="101" t="s">
        <v>137</v>
      </c>
      <c r="D83" s="101"/>
      <c r="E83" s="104" t="s">
        <v>115</v>
      </c>
      <c r="F83" s="103" t="s">
        <v>17</v>
      </c>
      <c r="G83" s="103" t="s">
        <v>370</v>
      </c>
      <c r="H83" s="103" t="s">
        <v>370</v>
      </c>
      <c r="I83" s="104" t="s">
        <v>242</v>
      </c>
      <c r="J83" s="178" t="s">
        <v>488</v>
      </c>
      <c r="K83" s="178"/>
    </row>
    <row r="84" spans="1:11" s="179" customFormat="1" ht="84.75" customHeight="1">
      <c r="A84" s="101" t="s">
        <v>18</v>
      </c>
      <c r="B84" s="101" t="s">
        <v>43</v>
      </c>
      <c r="C84" s="101" t="s">
        <v>139</v>
      </c>
      <c r="D84" s="101"/>
      <c r="E84" s="104" t="s">
        <v>116</v>
      </c>
      <c r="F84" s="103" t="s">
        <v>17</v>
      </c>
      <c r="G84" s="103" t="s">
        <v>370</v>
      </c>
      <c r="H84" s="103" t="s">
        <v>370</v>
      </c>
      <c r="I84" s="104" t="s">
        <v>117</v>
      </c>
      <c r="J84" s="178" t="s">
        <v>526</v>
      </c>
      <c r="K84" s="178"/>
    </row>
    <row r="85" spans="1:11" s="179" customFormat="1" ht="78.75">
      <c r="A85" s="101" t="s">
        <v>18</v>
      </c>
      <c r="B85" s="101" t="s">
        <v>43</v>
      </c>
      <c r="C85" s="101" t="s">
        <v>35</v>
      </c>
      <c r="D85" s="101"/>
      <c r="E85" s="235" t="s">
        <v>322</v>
      </c>
      <c r="F85" s="103" t="s">
        <v>17</v>
      </c>
      <c r="G85" s="103" t="s">
        <v>370</v>
      </c>
      <c r="H85" s="103" t="s">
        <v>370</v>
      </c>
      <c r="I85" s="104" t="s">
        <v>243</v>
      </c>
      <c r="J85" s="104" t="s">
        <v>434</v>
      </c>
      <c r="K85" s="178"/>
    </row>
    <row r="86" spans="1:11" s="179" customFormat="1" ht="104.25" customHeight="1">
      <c r="A86" s="101" t="s">
        <v>18</v>
      </c>
      <c r="B86" s="101" t="s">
        <v>43</v>
      </c>
      <c r="C86" s="101" t="s">
        <v>37</v>
      </c>
      <c r="D86" s="101"/>
      <c r="E86" s="104" t="s">
        <v>323</v>
      </c>
      <c r="F86" s="103" t="s">
        <v>17</v>
      </c>
      <c r="G86" s="103" t="s">
        <v>370</v>
      </c>
      <c r="H86" s="103" t="s">
        <v>370</v>
      </c>
      <c r="I86" s="198" t="s">
        <v>118</v>
      </c>
      <c r="J86" s="198" t="s">
        <v>482</v>
      </c>
      <c r="K86" s="236"/>
    </row>
    <row r="87" spans="1:11" s="179" customFormat="1" ht="94.5" customHeight="1">
      <c r="A87" s="101" t="s">
        <v>18</v>
      </c>
      <c r="B87" s="101" t="s">
        <v>43</v>
      </c>
      <c r="C87" s="101" t="s">
        <v>218</v>
      </c>
      <c r="D87" s="101"/>
      <c r="E87" s="142" t="s">
        <v>170</v>
      </c>
      <c r="F87" s="103" t="s">
        <v>17</v>
      </c>
      <c r="G87" s="103" t="s">
        <v>370</v>
      </c>
      <c r="H87" s="103" t="s">
        <v>370</v>
      </c>
      <c r="I87" s="198" t="s">
        <v>172</v>
      </c>
      <c r="J87" s="198" t="s">
        <v>389</v>
      </c>
      <c r="K87" s="237" t="s">
        <v>484</v>
      </c>
    </row>
    <row r="88" spans="1:11" s="179" customFormat="1" ht="46.5" customHeight="1">
      <c r="A88" s="101" t="s">
        <v>18</v>
      </c>
      <c r="B88" s="101" t="s">
        <v>43</v>
      </c>
      <c r="C88" s="101" t="s">
        <v>105</v>
      </c>
      <c r="D88" s="101"/>
      <c r="E88" s="238" t="s">
        <v>199</v>
      </c>
      <c r="F88" s="103" t="s">
        <v>17</v>
      </c>
      <c r="G88" s="103" t="s">
        <v>370</v>
      </c>
      <c r="H88" s="103" t="s">
        <v>370</v>
      </c>
      <c r="I88" s="104" t="s">
        <v>109</v>
      </c>
      <c r="J88" s="239" t="s">
        <v>483</v>
      </c>
      <c r="K88" s="240"/>
    </row>
    <row r="89" spans="1:11" s="249" customFormat="1" ht="27" customHeight="1">
      <c r="A89" s="151" t="s">
        <v>18</v>
      </c>
      <c r="B89" s="151" t="s">
        <v>51</v>
      </c>
      <c r="C89" s="151"/>
      <c r="D89" s="258"/>
      <c r="E89" s="415" t="s">
        <v>52</v>
      </c>
      <c r="F89" s="416"/>
      <c r="G89" s="416"/>
      <c r="H89" s="416"/>
      <c r="I89" s="416"/>
      <c r="J89" s="416"/>
      <c r="K89" s="417"/>
    </row>
    <row r="90" spans="1:11" s="179" customFormat="1" ht="146.25">
      <c r="A90" s="177" t="s">
        <v>18</v>
      </c>
      <c r="B90" s="177">
        <v>5</v>
      </c>
      <c r="C90" s="177" t="s">
        <v>20</v>
      </c>
      <c r="D90" s="177"/>
      <c r="E90" s="241" t="s">
        <v>263</v>
      </c>
      <c r="F90" s="178" t="s">
        <v>324</v>
      </c>
      <c r="G90" s="103" t="s">
        <v>370</v>
      </c>
      <c r="H90" s="103" t="s">
        <v>370</v>
      </c>
      <c r="I90" s="198" t="s">
        <v>329</v>
      </c>
      <c r="J90" s="198" t="s">
        <v>373</v>
      </c>
      <c r="K90" s="178"/>
    </row>
    <row r="91" spans="1:11" s="179" customFormat="1" ht="68.25" customHeight="1">
      <c r="A91" s="242" t="s">
        <v>18</v>
      </c>
      <c r="B91" s="177">
        <v>5</v>
      </c>
      <c r="C91" s="177" t="s">
        <v>22</v>
      </c>
      <c r="D91" s="177"/>
      <c r="E91" s="198" t="s">
        <v>354</v>
      </c>
      <c r="F91" s="206" t="s">
        <v>17</v>
      </c>
      <c r="G91" s="103" t="s">
        <v>370</v>
      </c>
      <c r="H91" s="103" t="s">
        <v>370</v>
      </c>
      <c r="I91" s="243" t="s">
        <v>219</v>
      </c>
      <c r="J91" s="244" t="s">
        <v>487</v>
      </c>
      <c r="K91" s="178"/>
    </row>
    <row r="92" spans="1:11" s="179" customFormat="1" ht="57" customHeight="1">
      <c r="A92" s="177" t="s">
        <v>18</v>
      </c>
      <c r="B92" s="177">
        <v>5</v>
      </c>
      <c r="C92" s="177" t="s">
        <v>42</v>
      </c>
      <c r="D92" s="177"/>
      <c r="E92" s="198" t="s">
        <v>91</v>
      </c>
      <c r="F92" s="178" t="s">
        <v>17</v>
      </c>
      <c r="G92" s="103" t="s">
        <v>370</v>
      </c>
      <c r="H92" s="103" t="s">
        <v>370</v>
      </c>
      <c r="I92" s="198" t="s">
        <v>91</v>
      </c>
      <c r="J92" s="198" t="s">
        <v>520</v>
      </c>
      <c r="K92" s="178"/>
    </row>
    <row r="93" spans="1:11" s="179" customFormat="1" ht="40.5" customHeight="1">
      <c r="A93" s="177" t="s">
        <v>18</v>
      </c>
      <c r="B93" s="177">
        <v>5</v>
      </c>
      <c r="C93" s="177" t="s">
        <v>21</v>
      </c>
      <c r="D93" s="177"/>
      <c r="E93" s="198" t="s">
        <v>92</v>
      </c>
      <c r="F93" s="178" t="s">
        <v>17</v>
      </c>
      <c r="G93" s="103" t="s">
        <v>370</v>
      </c>
      <c r="H93" s="103" t="s">
        <v>370</v>
      </c>
      <c r="I93" s="198" t="s">
        <v>93</v>
      </c>
      <c r="J93" s="196" t="s">
        <v>390</v>
      </c>
      <c r="K93" s="178"/>
    </row>
    <row r="94" spans="1:11" s="179" customFormat="1" ht="96" customHeight="1">
      <c r="A94" s="177" t="s">
        <v>18</v>
      </c>
      <c r="B94" s="177">
        <v>5</v>
      </c>
      <c r="C94" s="177" t="s">
        <v>29</v>
      </c>
      <c r="D94" s="177"/>
      <c r="E94" s="198" t="s">
        <v>94</v>
      </c>
      <c r="F94" s="178" t="s">
        <v>17</v>
      </c>
      <c r="G94" s="103" t="s">
        <v>370</v>
      </c>
      <c r="H94" s="103" t="s">
        <v>370</v>
      </c>
      <c r="I94" s="245" t="s">
        <v>95</v>
      </c>
      <c r="J94" s="195" t="s">
        <v>521</v>
      </c>
      <c r="K94" s="178"/>
    </row>
    <row r="95" spans="1:11" s="179" customFormat="1" ht="94.5" customHeight="1">
      <c r="A95" s="177" t="s">
        <v>18</v>
      </c>
      <c r="B95" s="177">
        <v>5</v>
      </c>
      <c r="C95" s="177" t="s">
        <v>25</v>
      </c>
      <c r="D95" s="177"/>
      <c r="E95" s="198" t="s">
        <v>53</v>
      </c>
      <c r="F95" s="178" t="s">
        <v>17</v>
      </c>
      <c r="G95" s="103" t="s">
        <v>370</v>
      </c>
      <c r="H95" s="103" t="s">
        <v>370</v>
      </c>
      <c r="I95" s="198" t="s">
        <v>53</v>
      </c>
      <c r="J95" s="196" t="s">
        <v>511</v>
      </c>
      <c r="K95" s="178"/>
    </row>
    <row r="96" spans="1:11" s="179" customFormat="1" ht="228" customHeight="1">
      <c r="A96" s="177" t="s">
        <v>18</v>
      </c>
      <c r="B96" s="177">
        <v>5</v>
      </c>
      <c r="C96" s="177" t="s">
        <v>18</v>
      </c>
      <c r="D96" s="177"/>
      <c r="E96" s="198" t="s">
        <v>54</v>
      </c>
      <c r="F96" s="178" t="s">
        <v>17</v>
      </c>
      <c r="G96" s="103" t="s">
        <v>370</v>
      </c>
      <c r="H96" s="103" t="s">
        <v>370</v>
      </c>
      <c r="I96" s="107" t="s">
        <v>96</v>
      </c>
      <c r="J96" s="107" t="s">
        <v>522</v>
      </c>
      <c r="K96" s="178"/>
    </row>
    <row r="97" spans="1:11" s="179" customFormat="1" ht="104.25" customHeight="1">
      <c r="A97" s="177" t="s">
        <v>18</v>
      </c>
      <c r="B97" s="177">
        <v>5</v>
      </c>
      <c r="C97" s="177" t="s">
        <v>31</v>
      </c>
      <c r="D97" s="177"/>
      <c r="E97" s="198" t="s">
        <v>97</v>
      </c>
      <c r="F97" s="178" t="s">
        <v>17</v>
      </c>
      <c r="G97" s="103" t="s">
        <v>370</v>
      </c>
      <c r="H97" s="103" t="s">
        <v>370</v>
      </c>
      <c r="I97" s="198" t="s">
        <v>98</v>
      </c>
      <c r="J97" s="198" t="s">
        <v>523</v>
      </c>
      <c r="K97" s="178"/>
    </row>
    <row r="98" spans="1:11" s="179" customFormat="1" ht="63.75" customHeight="1">
      <c r="A98" s="177" t="s">
        <v>18</v>
      </c>
      <c r="B98" s="177">
        <v>5</v>
      </c>
      <c r="C98" s="177" t="s">
        <v>137</v>
      </c>
      <c r="D98" s="177"/>
      <c r="E98" s="198" t="s">
        <v>99</v>
      </c>
      <c r="F98" s="178" t="s">
        <v>17</v>
      </c>
      <c r="G98" s="103" t="s">
        <v>370</v>
      </c>
      <c r="H98" s="103" t="s">
        <v>370</v>
      </c>
      <c r="I98" s="198" t="s">
        <v>100</v>
      </c>
      <c r="J98" s="198" t="s">
        <v>525</v>
      </c>
      <c r="K98" s="246"/>
    </row>
    <row r="99" spans="1:11" s="179" customFormat="1" ht="56.25">
      <c r="A99" s="177" t="s">
        <v>18</v>
      </c>
      <c r="B99" s="177">
        <v>5</v>
      </c>
      <c r="C99" s="177" t="s">
        <v>139</v>
      </c>
      <c r="D99" s="177"/>
      <c r="E99" s="198" t="s">
        <v>101</v>
      </c>
      <c r="F99" s="178" t="s">
        <v>17</v>
      </c>
      <c r="G99" s="103" t="s">
        <v>370</v>
      </c>
      <c r="H99" s="103" t="s">
        <v>370</v>
      </c>
      <c r="I99" s="198" t="s">
        <v>102</v>
      </c>
      <c r="J99" s="107" t="s">
        <v>524</v>
      </c>
      <c r="K99" s="246"/>
    </row>
    <row r="100" spans="1:11" s="179" customFormat="1" ht="88.5" customHeight="1">
      <c r="A100" s="177" t="s">
        <v>18</v>
      </c>
      <c r="B100" s="177">
        <v>5</v>
      </c>
      <c r="C100" s="177" t="s">
        <v>35</v>
      </c>
      <c r="D100" s="177"/>
      <c r="E100" s="198" t="s">
        <v>103</v>
      </c>
      <c r="F100" s="178" t="s">
        <v>227</v>
      </c>
      <c r="G100" s="103" t="s">
        <v>370</v>
      </c>
      <c r="H100" s="103" t="s">
        <v>370</v>
      </c>
      <c r="I100" s="198" t="s">
        <v>104</v>
      </c>
      <c r="J100" s="198" t="s">
        <v>512</v>
      </c>
      <c r="K100" s="178"/>
    </row>
    <row r="101" spans="1:11" s="179" customFormat="1" ht="138.75" customHeight="1">
      <c r="A101" s="177" t="s">
        <v>18</v>
      </c>
      <c r="B101" s="177">
        <v>5</v>
      </c>
      <c r="C101" s="177" t="s">
        <v>37</v>
      </c>
      <c r="D101" s="177"/>
      <c r="E101" s="198" t="s">
        <v>106</v>
      </c>
      <c r="F101" s="178" t="s">
        <v>17</v>
      </c>
      <c r="G101" s="103" t="s">
        <v>370</v>
      </c>
      <c r="H101" s="103" t="s">
        <v>370</v>
      </c>
      <c r="I101" s="198" t="s">
        <v>107</v>
      </c>
      <c r="J101" s="198" t="s">
        <v>355</v>
      </c>
      <c r="K101" s="178"/>
    </row>
    <row r="102" spans="1:11" s="179" customFormat="1" ht="39.75" customHeight="1">
      <c r="A102" s="177" t="s">
        <v>18</v>
      </c>
      <c r="B102" s="177" t="s">
        <v>51</v>
      </c>
      <c r="C102" s="177" t="s">
        <v>218</v>
      </c>
      <c r="D102" s="177"/>
      <c r="E102" s="198" t="s">
        <v>244</v>
      </c>
      <c r="F102" s="178" t="s">
        <v>17</v>
      </c>
      <c r="G102" s="103" t="s">
        <v>370</v>
      </c>
      <c r="H102" s="103" t="s">
        <v>370</v>
      </c>
      <c r="I102" s="198" t="s">
        <v>245</v>
      </c>
      <c r="J102" s="198" t="s">
        <v>513</v>
      </c>
      <c r="K102" s="178"/>
    </row>
    <row r="103" spans="1:11" s="155" customFormat="1" ht="23.25" customHeight="1">
      <c r="A103" s="247" t="s">
        <v>18</v>
      </c>
      <c r="B103" s="247">
        <v>6</v>
      </c>
      <c r="C103" s="247"/>
      <c r="D103" s="247"/>
      <c r="E103" s="412" t="s">
        <v>56</v>
      </c>
      <c r="F103" s="419"/>
      <c r="G103" s="419"/>
      <c r="H103" s="419"/>
      <c r="I103" s="419"/>
      <c r="J103" s="419"/>
      <c r="K103" s="420"/>
    </row>
    <row r="104" spans="1:11" s="179" customFormat="1" ht="45" customHeight="1">
      <c r="A104" s="177" t="s">
        <v>18</v>
      </c>
      <c r="B104" s="177" t="s">
        <v>55</v>
      </c>
      <c r="C104" s="177" t="s">
        <v>20</v>
      </c>
      <c r="D104" s="177"/>
      <c r="E104" s="107" t="s">
        <v>159</v>
      </c>
      <c r="F104" s="178" t="s">
        <v>17</v>
      </c>
      <c r="G104" s="103" t="s">
        <v>370</v>
      </c>
      <c r="H104" s="103" t="s">
        <v>370</v>
      </c>
      <c r="I104" s="150" t="s">
        <v>159</v>
      </c>
      <c r="J104" s="178"/>
      <c r="K104" s="232"/>
    </row>
    <row r="105" spans="1:11" s="179" customFormat="1" ht="116.25" customHeight="1">
      <c r="A105" s="177" t="s">
        <v>18</v>
      </c>
      <c r="B105" s="177" t="s">
        <v>55</v>
      </c>
      <c r="C105" s="177" t="s">
        <v>22</v>
      </c>
      <c r="D105" s="177"/>
      <c r="E105" s="107" t="s">
        <v>160</v>
      </c>
      <c r="F105" s="178" t="s">
        <v>17</v>
      </c>
      <c r="G105" s="103" t="s">
        <v>370</v>
      </c>
      <c r="H105" s="103" t="s">
        <v>370</v>
      </c>
      <c r="I105" s="248" t="s">
        <v>161</v>
      </c>
      <c r="J105" s="248" t="s">
        <v>539</v>
      </c>
      <c r="K105" s="232"/>
    </row>
    <row r="106" spans="1:11" s="179" customFormat="1" ht="75.75" customHeight="1">
      <c r="A106" s="177" t="s">
        <v>18</v>
      </c>
      <c r="B106" s="177" t="s">
        <v>55</v>
      </c>
      <c r="C106" s="177" t="s">
        <v>42</v>
      </c>
      <c r="D106" s="177"/>
      <c r="E106" s="107" t="s">
        <v>162</v>
      </c>
      <c r="F106" s="178" t="s">
        <v>17</v>
      </c>
      <c r="G106" s="103" t="s">
        <v>370</v>
      </c>
      <c r="H106" s="103" t="s">
        <v>370</v>
      </c>
      <c r="I106" s="248" t="s">
        <v>163</v>
      </c>
      <c r="J106" s="262" t="s">
        <v>519</v>
      </c>
      <c r="K106" s="232"/>
    </row>
  </sheetData>
  <sheetProtection/>
  <mergeCells count="30">
    <mergeCell ref="A3:K3"/>
    <mergeCell ref="A4:K4"/>
    <mergeCell ref="F13:F16"/>
    <mergeCell ref="I13:I16"/>
    <mergeCell ref="A14:A16"/>
    <mergeCell ref="B14:B16"/>
    <mergeCell ref="C14:C16"/>
    <mergeCell ref="D14:D16"/>
    <mergeCell ref="E14:E16"/>
    <mergeCell ref="G14:G16"/>
    <mergeCell ref="H6:H7"/>
    <mergeCell ref="E8:K8"/>
    <mergeCell ref="J32:J33"/>
    <mergeCell ref="A2:K2"/>
    <mergeCell ref="A5:K5"/>
    <mergeCell ref="A6:D6"/>
    <mergeCell ref="E6:E7"/>
    <mergeCell ref="F6:F7"/>
    <mergeCell ref="I6:I7"/>
    <mergeCell ref="J6:J7"/>
    <mergeCell ref="E73:K73"/>
    <mergeCell ref="E89:K89"/>
    <mergeCell ref="K6:K7"/>
    <mergeCell ref="E103:K103"/>
    <mergeCell ref="E34:H34"/>
    <mergeCell ref="H14:H16"/>
    <mergeCell ref="J14:J16"/>
    <mergeCell ref="K14:K16"/>
    <mergeCell ref="G6:G7"/>
    <mergeCell ref="E57:J57"/>
  </mergeCells>
  <printOptions/>
  <pageMargins left="0.7086614173228347" right="0.7086614173228347" top="0.7480314960629921" bottom="0.7480314960629921" header="0.31496062992125984" footer="0.31496062992125984"/>
  <pageSetup horizontalDpi="600" verticalDpi="600" orientation="landscape" paperSize="9" scale="72" r:id="rId1"/>
  <rowBreaks count="1" manualBreakCount="1">
    <brk id="88" max="10" man="1"/>
  </rowBreaks>
  <colBreaks count="1" manualBreakCount="1">
    <brk id="11" max="65535" man="1"/>
  </colBreaks>
</worksheet>
</file>

<file path=xl/worksheets/sheet5.xml><?xml version="1.0" encoding="utf-8"?>
<worksheet xmlns="http://schemas.openxmlformats.org/spreadsheetml/2006/main" xmlns:r="http://schemas.openxmlformats.org/officeDocument/2006/relationships">
  <dimension ref="A1:Q7"/>
  <sheetViews>
    <sheetView view="pageBreakPreview" zoomScale="60" zoomScalePageLayoutView="0" workbookViewId="0" topLeftCell="A1">
      <selection activeCell="Q2" sqref="Q2"/>
    </sheetView>
  </sheetViews>
  <sheetFormatPr defaultColWidth="9.140625" defaultRowHeight="15"/>
  <cols>
    <col min="1" max="1" width="4.421875" style="199" customWidth="1"/>
    <col min="2" max="2" width="4.28125" style="199" customWidth="1"/>
    <col min="3" max="3" width="4.7109375" style="199" customWidth="1"/>
    <col min="4" max="4" width="29.140625" style="199" customWidth="1"/>
    <col min="5" max="5" width="33.28125" style="199" customWidth="1"/>
    <col min="6" max="6" width="11.00390625" style="199" customWidth="1"/>
    <col min="7" max="11" width="10.7109375" style="199" customWidth="1"/>
    <col min="12" max="16" width="9.140625" style="199" customWidth="1"/>
    <col min="17" max="17" width="7.57421875" style="199" customWidth="1"/>
    <col min="18" max="16384" width="9.140625" style="199" customWidth="1"/>
  </cols>
  <sheetData>
    <row r="1" ht="15">
      <c r="K1" s="200" t="s">
        <v>174</v>
      </c>
    </row>
    <row r="2" spans="1:11" s="4" customFormat="1" ht="68.25" customHeight="1">
      <c r="A2" s="296" t="s">
        <v>412</v>
      </c>
      <c r="B2" s="296"/>
      <c r="C2" s="296"/>
      <c r="D2" s="296"/>
      <c r="E2" s="296"/>
      <c r="F2" s="296"/>
      <c r="G2" s="296"/>
      <c r="H2" s="296"/>
      <c r="I2" s="296"/>
      <c r="J2" s="296"/>
      <c r="K2" s="296"/>
    </row>
    <row r="3" spans="1:17" s="4" customFormat="1" ht="36.75" customHeight="1">
      <c r="A3" s="292" t="s">
        <v>326</v>
      </c>
      <c r="B3" s="446"/>
      <c r="C3" s="446"/>
      <c r="D3" s="446"/>
      <c r="E3" s="446"/>
      <c r="F3" s="446"/>
      <c r="G3" s="446"/>
      <c r="H3" s="446"/>
      <c r="I3" s="446"/>
      <c r="J3" s="446"/>
      <c r="K3" s="446"/>
      <c r="L3" s="446"/>
      <c r="M3" s="446"/>
      <c r="N3" s="446"/>
      <c r="O3" s="446"/>
      <c r="P3" s="446"/>
      <c r="Q3" s="446"/>
    </row>
    <row r="4" spans="1:17" s="4" customFormat="1" ht="13.5" customHeight="1">
      <c r="A4" s="292" t="s">
        <v>253</v>
      </c>
      <c r="B4" s="446"/>
      <c r="C4" s="446"/>
      <c r="D4" s="446"/>
      <c r="E4" s="446"/>
      <c r="F4" s="446"/>
      <c r="G4" s="446"/>
      <c r="H4" s="446"/>
      <c r="I4" s="446"/>
      <c r="J4" s="446"/>
      <c r="K4" s="446"/>
      <c r="L4" s="446"/>
      <c r="M4" s="446"/>
      <c r="N4" s="446"/>
      <c r="O4" s="446"/>
      <c r="P4" s="446"/>
      <c r="Q4" s="446"/>
    </row>
    <row r="7" spans="1:11" ht="15.75">
      <c r="A7" s="444" t="s">
        <v>368</v>
      </c>
      <c r="B7" s="445"/>
      <c r="C7" s="445"/>
      <c r="D7" s="445"/>
      <c r="E7" s="445"/>
      <c r="F7" s="445"/>
      <c r="G7" s="445"/>
      <c r="H7" s="445"/>
      <c r="I7" s="445"/>
      <c r="J7" s="445"/>
      <c r="K7" s="445"/>
    </row>
  </sheetData>
  <sheetProtection/>
  <mergeCells count="4">
    <mergeCell ref="A7:K7"/>
    <mergeCell ref="A2:K2"/>
    <mergeCell ref="A3:Q3"/>
    <mergeCell ref="A4:Q4"/>
  </mergeCells>
  <printOptions/>
  <pageMargins left="0.11811023622047245" right="0.11811023622047245" top="0.35433070866141736" bottom="0.35433070866141736"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theme="0"/>
  </sheetPr>
  <dimension ref="A1:K49"/>
  <sheetViews>
    <sheetView view="pageBreakPreview" zoomScale="60" zoomScaleNormal="90" zoomScalePageLayoutView="0" workbookViewId="0" topLeftCell="A6">
      <pane ySplit="4" topLeftCell="A34" activePane="bottomLeft" state="frozen"/>
      <selection pane="topLeft" activeCell="A6" sqref="A6"/>
      <selection pane="bottomLeft" activeCell="AB54" sqref="AB54"/>
    </sheetView>
  </sheetViews>
  <sheetFormatPr defaultColWidth="9.140625" defaultRowHeight="15"/>
  <cols>
    <col min="1" max="1" width="4.140625" style="179" customWidth="1"/>
    <col min="2" max="2" width="4.57421875" style="179" customWidth="1"/>
    <col min="3" max="3" width="3.421875" style="179" customWidth="1"/>
    <col min="4" max="4" width="46.00390625" style="179" customWidth="1"/>
    <col min="5" max="5" width="9.421875" style="179" customWidth="1"/>
    <col min="6" max="9" width="10.7109375" style="179" customWidth="1"/>
    <col min="10" max="10" width="14.7109375" style="179" customWidth="1"/>
    <col min="11" max="11" width="43.57421875" style="179" customWidth="1"/>
    <col min="12" max="16384" width="9.140625" style="179" customWidth="1"/>
  </cols>
  <sheetData>
    <row r="1" ht="15">
      <c r="K1" s="259" t="s">
        <v>156</v>
      </c>
    </row>
    <row r="2" spans="1:11" ht="15.75">
      <c r="A2" s="451" t="s">
        <v>435</v>
      </c>
      <c r="B2" s="451"/>
      <c r="C2" s="451"/>
      <c r="D2" s="451"/>
      <c r="E2" s="451"/>
      <c r="F2" s="451"/>
      <c r="G2" s="451"/>
      <c r="H2" s="451"/>
      <c r="I2" s="451"/>
      <c r="J2" s="451"/>
      <c r="K2" s="451"/>
    </row>
    <row r="3" spans="1:11" ht="15">
      <c r="A3" s="448" t="s">
        <v>325</v>
      </c>
      <c r="B3" s="449"/>
      <c r="C3" s="449"/>
      <c r="D3" s="449"/>
      <c r="E3" s="449"/>
      <c r="F3" s="449"/>
      <c r="G3" s="449"/>
      <c r="H3" s="449"/>
      <c r="I3" s="449"/>
      <c r="J3" s="449"/>
      <c r="K3" s="449"/>
    </row>
    <row r="4" spans="1:11" ht="15">
      <c r="A4" s="448" t="s">
        <v>253</v>
      </c>
      <c r="B4" s="449"/>
      <c r="C4" s="449"/>
      <c r="D4" s="449"/>
      <c r="E4" s="449"/>
      <c r="F4" s="449"/>
      <c r="G4" s="449"/>
      <c r="H4" s="449"/>
      <c r="I4" s="449"/>
      <c r="J4" s="449"/>
      <c r="K4" s="449"/>
    </row>
    <row r="5" spans="1:11" ht="15.75">
      <c r="A5" s="450"/>
      <c r="B5" s="450"/>
      <c r="C5" s="450"/>
      <c r="D5" s="450"/>
      <c r="E5" s="450"/>
      <c r="F5" s="450"/>
      <c r="G5" s="450"/>
      <c r="H5" s="450"/>
      <c r="I5" s="450"/>
      <c r="J5" s="450"/>
      <c r="K5" s="450"/>
    </row>
    <row r="6" spans="1:11" ht="15">
      <c r="A6" s="447" t="s">
        <v>119</v>
      </c>
      <c r="B6" s="447"/>
      <c r="C6" s="447" t="s">
        <v>120</v>
      </c>
      <c r="D6" s="447" t="s">
        <v>121</v>
      </c>
      <c r="E6" s="447" t="s">
        <v>122</v>
      </c>
      <c r="F6" s="447" t="s">
        <v>123</v>
      </c>
      <c r="G6" s="447"/>
      <c r="H6" s="447"/>
      <c r="I6" s="452" t="s">
        <v>173</v>
      </c>
      <c r="J6" s="452" t="s">
        <v>195</v>
      </c>
      <c r="K6" s="447" t="s">
        <v>124</v>
      </c>
    </row>
    <row r="7" spans="1:11" ht="24" customHeight="1">
      <c r="A7" s="447"/>
      <c r="B7" s="447"/>
      <c r="C7" s="447"/>
      <c r="D7" s="447"/>
      <c r="E7" s="447"/>
      <c r="F7" s="447" t="s">
        <v>375</v>
      </c>
      <c r="G7" s="447" t="s">
        <v>376</v>
      </c>
      <c r="H7" s="447" t="s">
        <v>377</v>
      </c>
      <c r="I7" s="453"/>
      <c r="J7" s="453"/>
      <c r="K7" s="447"/>
    </row>
    <row r="8" spans="1:11" ht="23.25" customHeight="1">
      <c r="A8" s="176" t="s">
        <v>5</v>
      </c>
      <c r="B8" s="176" t="s">
        <v>6</v>
      </c>
      <c r="C8" s="447"/>
      <c r="D8" s="447"/>
      <c r="E8" s="447"/>
      <c r="F8" s="447"/>
      <c r="G8" s="447"/>
      <c r="H8" s="447"/>
      <c r="I8" s="454"/>
      <c r="J8" s="454"/>
      <c r="K8" s="447"/>
    </row>
    <row r="9" spans="1:11" ht="15">
      <c r="A9" s="176">
        <v>1</v>
      </c>
      <c r="B9" s="176">
        <v>2</v>
      </c>
      <c r="C9" s="168">
        <v>3</v>
      </c>
      <c r="D9" s="168">
        <v>4</v>
      </c>
      <c r="E9" s="168">
        <v>5</v>
      </c>
      <c r="F9" s="168">
        <v>6</v>
      </c>
      <c r="G9" s="168">
        <v>7</v>
      </c>
      <c r="H9" s="168">
        <v>8</v>
      </c>
      <c r="I9" s="260">
        <v>9</v>
      </c>
      <c r="J9" s="260">
        <v>10</v>
      </c>
      <c r="K9" s="168">
        <v>11</v>
      </c>
    </row>
    <row r="10" spans="1:11" s="155" customFormat="1" ht="15">
      <c r="A10" s="455" t="s">
        <v>125</v>
      </c>
      <c r="B10" s="456"/>
      <c r="C10" s="456"/>
      <c r="D10" s="456"/>
      <c r="E10" s="456"/>
      <c r="F10" s="456"/>
      <c r="G10" s="456"/>
      <c r="H10" s="456"/>
      <c r="I10" s="456"/>
      <c r="J10" s="456"/>
      <c r="K10" s="456"/>
    </row>
    <row r="11" spans="1:11" ht="24">
      <c r="A11" s="188" t="s">
        <v>18</v>
      </c>
      <c r="B11" s="137">
        <v>1</v>
      </c>
      <c r="C11" s="261">
        <v>1</v>
      </c>
      <c r="D11" s="262" t="s">
        <v>182</v>
      </c>
      <c r="E11" s="188" t="s">
        <v>183</v>
      </c>
      <c r="F11" s="188" t="s">
        <v>175</v>
      </c>
      <c r="G11" s="188" t="s">
        <v>175</v>
      </c>
      <c r="H11" s="188" t="s">
        <v>175</v>
      </c>
      <c r="I11" s="271">
        <v>1</v>
      </c>
      <c r="J11" s="272">
        <v>1</v>
      </c>
      <c r="K11" s="273"/>
    </row>
    <row r="12" spans="1:11" ht="36">
      <c r="A12" s="188" t="s">
        <v>18</v>
      </c>
      <c r="B12" s="137" t="s">
        <v>19</v>
      </c>
      <c r="C12" s="261">
        <v>2</v>
      </c>
      <c r="D12" s="262" t="s">
        <v>184</v>
      </c>
      <c r="E12" s="188" t="s">
        <v>185</v>
      </c>
      <c r="F12" s="188">
        <v>3.78</v>
      </c>
      <c r="G12" s="188">
        <v>3.8</v>
      </c>
      <c r="H12" s="269">
        <v>3.88</v>
      </c>
      <c r="I12" s="183">
        <f aca="true" t="shared" si="0" ref="I12:I17">H12/G12</f>
        <v>1.0210526315789474</v>
      </c>
      <c r="J12" s="274">
        <v>102.6</v>
      </c>
      <c r="K12" s="275"/>
    </row>
    <row r="13" spans="1:11" ht="24">
      <c r="A13" s="188" t="s">
        <v>18</v>
      </c>
      <c r="B13" s="137" t="s">
        <v>19</v>
      </c>
      <c r="C13" s="261">
        <v>3</v>
      </c>
      <c r="D13" s="262" t="s">
        <v>186</v>
      </c>
      <c r="E13" s="188" t="s">
        <v>187</v>
      </c>
      <c r="F13" s="188">
        <v>22.48</v>
      </c>
      <c r="G13" s="188">
        <v>22.53</v>
      </c>
      <c r="H13" s="276">
        <v>22.8</v>
      </c>
      <c r="I13" s="183">
        <f t="shared" si="0"/>
        <v>1.0119840213049267</v>
      </c>
      <c r="J13" s="188">
        <v>100.4</v>
      </c>
      <c r="K13" s="275"/>
    </row>
    <row r="14" spans="1:11" ht="110.25" customHeight="1">
      <c r="A14" s="188" t="s">
        <v>18</v>
      </c>
      <c r="B14" s="137" t="s">
        <v>19</v>
      </c>
      <c r="C14" s="261">
        <v>4</v>
      </c>
      <c r="D14" s="262" t="s">
        <v>347</v>
      </c>
      <c r="E14" s="188" t="s">
        <v>187</v>
      </c>
      <c r="F14" s="188">
        <v>0.28</v>
      </c>
      <c r="G14" s="188">
        <v>0.33</v>
      </c>
      <c r="H14" s="276">
        <v>0.25</v>
      </c>
      <c r="I14" s="183">
        <f t="shared" si="0"/>
        <v>0.7575757575757576</v>
      </c>
      <c r="J14" s="188">
        <v>89.3</v>
      </c>
      <c r="K14" s="275" t="s">
        <v>348</v>
      </c>
    </row>
    <row r="15" spans="1:11" ht="114" customHeight="1">
      <c r="A15" s="188" t="s">
        <v>18</v>
      </c>
      <c r="B15" s="263" t="s">
        <v>19</v>
      </c>
      <c r="C15" s="264">
        <v>5</v>
      </c>
      <c r="D15" s="265" t="s">
        <v>349</v>
      </c>
      <c r="E15" s="277" t="s">
        <v>187</v>
      </c>
      <c r="F15" s="277">
        <v>26911</v>
      </c>
      <c r="G15" s="277">
        <v>32467</v>
      </c>
      <c r="H15" s="278">
        <v>24696</v>
      </c>
      <c r="I15" s="183">
        <f t="shared" si="0"/>
        <v>0.7606492746481043</v>
      </c>
      <c r="J15" s="188">
        <v>91.8</v>
      </c>
      <c r="K15" s="279" t="s">
        <v>350</v>
      </c>
    </row>
    <row r="16" spans="1:11" ht="63.75" customHeight="1">
      <c r="A16" s="266">
        <v>7</v>
      </c>
      <c r="B16" s="263" t="s">
        <v>19</v>
      </c>
      <c r="C16" s="264">
        <v>6</v>
      </c>
      <c r="D16" s="267" t="s">
        <v>351</v>
      </c>
      <c r="E16" s="277" t="s">
        <v>145</v>
      </c>
      <c r="F16" s="277">
        <v>454</v>
      </c>
      <c r="G16" s="277">
        <v>300</v>
      </c>
      <c r="H16" s="278">
        <v>199</v>
      </c>
      <c r="I16" s="183">
        <f t="shared" si="0"/>
        <v>0.6633333333333333</v>
      </c>
      <c r="J16" s="188">
        <v>43.8</v>
      </c>
      <c r="K16" s="279" t="s">
        <v>352</v>
      </c>
    </row>
    <row r="17" spans="1:11" ht="133.5" customHeight="1">
      <c r="A17" s="137">
        <v>7</v>
      </c>
      <c r="B17" s="137" t="s">
        <v>19</v>
      </c>
      <c r="C17" s="261">
        <v>7</v>
      </c>
      <c r="D17" s="262" t="s">
        <v>188</v>
      </c>
      <c r="E17" s="188" t="s">
        <v>187</v>
      </c>
      <c r="F17" s="188">
        <v>19542</v>
      </c>
      <c r="G17" s="188">
        <v>19542</v>
      </c>
      <c r="H17" s="188">
        <v>19542</v>
      </c>
      <c r="I17" s="183">
        <f t="shared" si="0"/>
        <v>1</v>
      </c>
      <c r="J17" s="188">
        <v>100</v>
      </c>
      <c r="K17" s="275" t="s">
        <v>371</v>
      </c>
    </row>
    <row r="18" spans="1:11" ht="189" customHeight="1">
      <c r="A18" s="188" t="s">
        <v>18</v>
      </c>
      <c r="B18" s="137" t="s">
        <v>19</v>
      </c>
      <c r="C18" s="261">
        <v>8</v>
      </c>
      <c r="D18" s="187" t="s">
        <v>189</v>
      </c>
      <c r="E18" s="188" t="s">
        <v>187</v>
      </c>
      <c r="F18" s="188">
        <v>7993</v>
      </c>
      <c r="G18" s="188">
        <v>7993</v>
      </c>
      <c r="H18" s="188">
        <v>0</v>
      </c>
      <c r="I18" s="183">
        <v>1</v>
      </c>
      <c r="J18" s="188">
        <v>100</v>
      </c>
      <c r="K18" s="275" t="s">
        <v>372</v>
      </c>
    </row>
    <row r="19" spans="1:11" ht="15">
      <c r="A19" s="153"/>
      <c r="B19" s="153"/>
      <c r="C19" s="153"/>
      <c r="D19" s="458" t="s">
        <v>24</v>
      </c>
      <c r="E19" s="458"/>
      <c r="F19" s="458"/>
      <c r="G19" s="458"/>
      <c r="H19" s="458"/>
      <c r="I19" s="458"/>
      <c r="J19" s="458"/>
      <c r="K19" s="458"/>
    </row>
    <row r="20" spans="1:11" ht="56.25">
      <c r="A20" s="172" t="s">
        <v>18</v>
      </c>
      <c r="B20" s="172" t="s">
        <v>23</v>
      </c>
      <c r="C20" s="172" t="s">
        <v>19</v>
      </c>
      <c r="D20" s="198" t="s">
        <v>230</v>
      </c>
      <c r="E20" s="146" t="s">
        <v>127</v>
      </c>
      <c r="F20" s="146">
        <v>85.86</v>
      </c>
      <c r="G20" s="188">
        <v>85.901</v>
      </c>
      <c r="H20" s="146">
        <v>98.24</v>
      </c>
      <c r="I20" s="174">
        <f>H20/G20</f>
        <v>1.143642099626314</v>
      </c>
      <c r="J20" s="105">
        <f>H20/F20*100</f>
        <v>114.41882133706032</v>
      </c>
      <c r="K20" s="107" t="s">
        <v>437</v>
      </c>
    </row>
    <row r="21" spans="1:11" ht="45">
      <c r="A21" s="172" t="s">
        <v>18</v>
      </c>
      <c r="B21" s="172" t="s">
        <v>23</v>
      </c>
      <c r="C21" s="172" t="s">
        <v>23</v>
      </c>
      <c r="D21" s="198" t="s">
        <v>206</v>
      </c>
      <c r="E21" s="146" t="s">
        <v>149</v>
      </c>
      <c r="F21" s="146">
        <v>82</v>
      </c>
      <c r="G21" s="261">
        <v>162</v>
      </c>
      <c r="H21" s="146">
        <v>144</v>
      </c>
      <c r="I21" s="174">
        <f>H21/G21</f>
        <v>0.8888888888888888</v>
      </c>
      <c r="J21" s="105">
        <f>H21/F21*100</f>
        <v>175.609756097561</v>
      </c>
      <c r="K21" s="107" t="s">
        <v>438</v>
      </c>
    </row>
    <row r="22" spans="1:11" ht="22.5">
      <c r="A22" s="172" t="s">
        <v>18</v>
      </c>
      <c r="B22" s="172" t="s">
        <v>23</v>
      </c>
      <c r="C22" s="172" t="s">
        <v>26</v>
      </c>
      <c r="D22" s="198" t="s">
        <v>148</v>
      </c>
      <c r="E22" s="146" t="s">
        <v>149</v>
      </c>
      <c r="F22" s="146">
        <v>4</v>
      </c>
      <c r="G22" s="268">
        <v>14</v>
      </c>
      <c r="H22" s="146">
        <v>14</v>
      </c>
      <c r="I22" s="174">
        <f>H22/G22</f>
        <v>1</v>
      </c>
      <c r="J22" s="105">
        <f>H22/F22*100</f>
        <v>350</v>
      </c>
      <c r="K22" s="459" t="s">
        <v>441</v>
      </c>
    </row>
    <row r="23" spans="1:11" ht="33.75">
      <c r="A23" s="172" t="s">
        <v>18</v>
      </c>
      <c r="B23" s="172" t="s">
        <v>23</v>
      </c>
      <c r="C23" s="172" t="s">
        <v>43</v>
      </c>
      <c r="D23" s="198" t="s">
        <v>387</v>
      </c>
      <c r="E23" s="146" t="s">
        <v>150</v>
      </c>
      <c r="F23" s="269">
        <v>2145.34</v>
      </c>
      <c r="G23" s="188">
        <v>1249.2</v>
      </c>
      <c r="H23" s="269">
        <v>1249.2</v>
      </c>
      <c r="I23" s="174">
        <f>H23/G23</f>
        <v>1</v>
      </c>
      <c r="J23" s="105">
        <f>H23/F23*100</f>
        <v>58.22853254029664</v>
      </c>
      <c r="K23" s="460"/>
    </row>
    <row r="24" spans="1:11" ht="15">
      <c r="A24" s="153" t="s">
        <v>18</v>
      </c>
      <c r="B24" s="153" t="s">
        <v>26</v>
      </c>
      <c r="C24" s="153"/>
      <c r="D24" s="458" t="s">
        <v>41</v>
      </c>
      <c r="E24" s="458"/>
      <c r="F24" s="458"/>
      <c r="G24" s="458"/>
      <c r="H24" s="458"/>
      <c r="I24" s="458"/>
      <c r="J24" s="458"/>
      <c r="K24" s="458"/>
    </row>
    <row r="25" spans="1:11" ht="56.25">
      <c r="A25" s="137" t="s">
        <v>18</v>
      </c>
      <c r="B25" s="137" t="s">
        <v>26</v>
      </c>
      <c r="C25" s="137" t="s">
        <v>19</v>
      </c>
      <c r="D25" s="106" t="s">
        <v>126</v>
      </c>
      <c r="E25" s="141" t="s">
        <v>127</v>
      </c>
      <c r="F25" s="141">
        <v>54.2</v>
      </c>
      <c r="G25" s="188">
        <v>52.2</v>
      </c>
      <c r="H25" s="141">
        <v>71.4</v>
      </c>
      <c r="I25" s="174">
        <f>G25/H25</f>
        <v>0.7310924369747899</v>
      </c>
      <c r="J25" s="105">
        <f>H25/F25*100</f>
        <v>131.73431734317344</v>
      </c>
      <c r="K25" s="150" t="s">
        <v>442</v>
      </c>
    </row>
    <row r="26" spans="1:11" ht="56.25">
      <c r="A26" s="137" t="s">
        <v>18</v>
      </c>
      <c r="B26" s="137" t="s">
        <v>26</v>
      </c>
      <c r="C26" s="137" t="s">
        <v>23</v>
      </c>
      <c r="D26" s="106" t="s">
        <v>128</v>
      </c>
      <c r="E26" s="141" t="s">
        <v>129</v>
      </c>
      <c r="F26" s="141">
        <v>20</v>
      </c>
      <c r="G26" s="141">
        <v>7</v>
      </c>
      <c r="H26" s="141">
        <v>20</v>
      </c>
      <c r="I26" s="174">
        <f>G26/H26</f>
        <v>0.35</v>
      </c>
      <c r="J26" s="105">
        <f aca="true" t="shared" si="1" ref="J26:J36">H26/F26*100</f>
        <v>100</v>
      </c>
      <c r="K26" s="150" t="s">
        <v>471</v>
      </c>
    </row>
    <row r="27" spans="1:11" ht="22.5">
      <c r="A27" s="137" t="s">
        <v>18</v>
      </c>
      <c r="B27" s="137" t="s">
        <v>26</v>
      </c>
      <c r="C27" s="137" t="s">
        <v>26</v>
      </c>
      <c r="D27" s="106" t="s">
        <v>130</v>
      </c>
      <c r="E27" s="141" t="s">
        <v>127</v>
      </c>
      <c r="F27" s="141">
        <v>58.7</v>
      </c>
      <c r="G27" s="188">
        <v>64.6</v>
      </c>
      <c r="H27" s="141">
        <v>58.7</v>
      </c>
      <c r="I27" s="174">
        <f>G27/H27</f>
        <v>1.1005110732538328</v>
      </c>
      <c r="J27" s="105">
        <f>H27/F27*100</f>
        <v>100</v>
      </c>
      <c r="K27" s="150" t="s">
        <v>444</v>
      </c>
    </row>
    <row r="28" spans="1:11" ht="56.25">
      <c r="A28" s="137" t="s">
        <v>18</v>
      </c>
      <c r="B28" s="137" t="s">
        <v>26</v>
      </c>
      <c r="C28" s="137" t="s">
        <v>43</v>
      </c>
      <c r="D28" s="106" t="s">
        <v>131</v>
      </c>
      <c r="E28" s="141" t="s">
        <v>129</v>
      </c>
      <c r="F28" s="141">
        <v>33</v>
      </c>
      <c r="G28" s="141">
        <v>38</v>
      </c>
      <c r="H28" s="141">
        <v>33</v>
      </c>
      <c r="I28" s="174">
        <f>G28/H28</f>
        <v>1.1515151515151516</v>
      </c>
      <c r="J28" s="105">
        <f t="shared" si="1"/>
        <v>100</v>
      </c>
      <c r="K28" s="150" t="s">
        <v>470</v>
      </c>
    </row>
    <row r="29" spans="1:11" ht="67.5">
      <c r="A29" s="137" t="s">
        <v>18</v>
      </c>
      <c r="B29" s="137" t="s">
        <v>26</v>
      </c>
      <c r="C29" s="137" t="s">
        <v>51</v>
      </c>
      <c r="D29" s="106" t="s">
        <v>132</v>
      </c>
      <c r="E29" s="141" t="s">
        <v>127</v>
      </c>
      <c r="F29" s="141">
        <v>94.4</v>
      </c>
      <c r="G29" s="188">
        <v>94.8</v>
      </c>
      <c r="H29" s="141">
        <v>91.2</v>
      </c>
      <c r="I29" s="174">
        <f>G29/H29</f>
        <v>1.0394736842105263</v>
      </c>
      <c r="J29" s="105">
        <f>H29/F29*100</f>
        <v>96.61016949152543</v>
      </c>
      <c r="K29" s="150" t="s">
        <v>480</v>
      </c>
    </row>
    <row r="30" spans="1:11" ht="33.75">
      <c r="A30" s="137" t="s">
        <v>18</v>
      </c>
      <c r="B30" s="137" t="s">
        <v>26</v>
      </c>
      <c r="C30" s="137" t="s">
        <v>55</v>
      </c>
      <c r="D30" s="106" t="s">
        <v>133</v>
      </c>
      <c r="E30" s="141" t="s">
        <v>129</v>
      </c>
      <c r="F30" s="141">
        <v>160</v>
      </c>
      <c r="G30" s="188">
        <v>132</v>
      </c>
      <c r="H30" s="141">
        <v>300</v>
      </c>
      <c r="I30" s="174">
        <f aca="true" t="shared" si="2" ref="I30:I35">G30/H30</f>
        <v>0.44</v>
      </c>
      <c r="J30" s="105">
        <f>H30/F30*100</f>
        <v>187.5</v>
      </c>
      <c r="K30" s="150" t="s">
        <v>481</v>
      </c>
    </row>
    <row r="31" spans="1:11" ht="56.25">
      <c r="A31" s="137" t="s">
        <v>18</v>
      </c>
      <c r="B31" s="137" t="s">
        <v>26</v>
      </c>
      <c r="C31" s="137" t="s">
        <v>79</v>
      </c>
      <c r="D31" s="106" t="s">
        <v>134</v>
      </c>
      <c r="E31" s="141" t="s">
        <v>127</v>
      </c>
      <c r="F31" s="141">
        <v>68.3</v>
      </c>
      <c r="G31" s="188">
        <v>65</v>
      </c>
      <c r="H31" s="141">
        <v>68</v>
      </c>
      <c r="I31" s="174">
        <f t="shared" si="2"/>
        <v>0.9558823529411765</v>
      </c>
      <c r="J31" s="105">
        <f t="shared" si="1"/>
        <v>99.56076134699853</v>
      </c>
      <c r="K31" s="150" t="s">
        <v>388</v>
      </c>
    </row>
    <row r="32" spans="1:11" ht="45">
      <c r="A32" s="137" t="s">
        <v>18</v>
      </c>
      <c r="B32" s="137" t="s">
        <v>26</v>
      </c>
      <c r="C32" s="137" t="s">
        <v>80</v>
      </c>
      <c r="D32" s="106" t="s">
        <v>135</v>
      </c>
      <c r="E32" s="141" t="s">
        <v>129</v>
      </c>
      <c r="F32" s="141">
        <v>33</v>
      </c>
      <c r="G32" s="141">
        <v>28</v>
      </c>
      <c r="H32" s="141">
        <v>33</v>
      </c>
      <c r="I32" s="174">
        <f t="shared" si="2"/>
        <v>0.8484848484848485</v>
      </c>
      <c r="J32" s="105">
        <f t="shared" si="1"/>
        <v>100</v>
      </c>
      <c r="K32" s="150" t="s">
        <v>443</v>
      </c>
    </row>
    <row r="33" spans="1:11" ht="33.75">
      <c r="A33" s="137" t="s">
        <v>18</v>
      </c>
      <c r="B33" s="137" t="s">
        <v>26</v>
      </c>
      <c r="C33" s="137" t="s">
        <v>81</v>
      </c>
      <c r="D33" s="106" t="s">
        <v>136</v>
      </c>
      <c r="E33" s="141" t="s">
        <v>129</v>
      </c>
      <c r="F33" s="141">
        <v>1127</v>
      </c>
      <c r="G33" s="188">
        <v>977</v>
      </c>
      <c r="H33" s="141">
        <v>1170</v>
      </c>
      <c r="I33" s="174">
        <f t="shared" si="2"/>
        <v>0.8350427350427351</v>
      </c>
      <c r="J33" s="105">
        <f t="shared" si="1"/>
        <v>103.81543921916591</v>
      </c>
      <c r="K33" s="150" t="s">
        <v>445</v>
      </c>
    </row>
    <row r="34" spans="1:11" ht="67.5">
      <c r="A34" s="137" t="s">
        <v>18</v>
      </c>
      <c r="B34" s="137" t="s">
        <v>26</v>
      </c>
      <c r="C34" s="137" t="s">
        <v>137</v>
      </c>
      <c r="D34" s="106" t="s">
        <v>138</v>
      </c>
      <c r="E34" s="141" t="s">
        <v>127</v>
      </c>
      <c r="F34" s="141">
        <v>73.4</v>
      </c>
      <c r="G34" s="188">
        <v>72.7</v>
      </c>
      <c r="H34" s="141">
        <v>75.6</v>
      </c>
      <c r="I34" s="174">
        <f t="shared" si="2"/>
        <v>0.9616402116402117</v>
      </c>
      <c r="J34" s="105">
        <f t="shared" si="1"/>
        <v>102.99727520435967</v>
      </c>
      <c r="K34" s="150" t="s">
        <v>446</v>
      </c>
    </row>
    <row r="35" spans="1:11" ht="15">
      <c r="A35" s="137" t="s">
        <v>18</v>
      </c>
      <c r="B35" s="137" t="s">
        <v>26</v>
      </c>
      <c r="C35" s="137" t="s">
        <v>139</v>
      </c>
      <c r="D35" s="106" t="s">
        <v>140</v>
      </c>
      <c r="E35" s="141" t="s">
        <v>127</v>
      </c>
      <c r="F35" s="141">
        <v>60</v>
      </c>
      <c r="G35" s="188">
        <v>60.5</v>
      </c>
      <c r="H35" s="141">
        <v>63</v>
      </c>
      <c r="I35" s="174">
        <f t="shared" si="2"/>
        <v>0.9603174603174603</v>
      </c>
      <c r="J35" s="105">
        <f t="shared" si="1"/>
        <v>105</v>
      </c>
      <c r="K35" s="150" t="s">
        <v>448</v>
      </c>
    </row>
    <row r="36" spans="1:11" ht="156">
      <c r="A36" s="137" t="s">
        <v>18</v>
      </c>
      <c r="B36" s="137" t="s">
        <v>26</v>
      </c>
      <c r="C36" s="137" t="s">
        <v>35</v>
      </c>
      <c r="D36" s="106" t="s">
        <v>194</v>
      </c>
      <c r="E36" s="141" t="s">
        <v>127</v>
      </c>
      <c r="F36" s="141">
        <v>84.62</v>
      </c>
      <c r="G36" s="188">
        <v>84.62</v>
      </c>
      <c r="H36" s="141">
        <v>84.62</v>
      </c>
      <c r="I36" s="174">
        <f>H36/G36</f>
        <v>1</v>
      </c>
      <c r="J36" s="105">
        <f t="shared" si="1"/>
        <v>100</v>
      </c>
      <c r="K36" s="107" t="s">
        <v>447</v>
      </c>
    </row>
    <row r="37" spans="1:11" s="155" customFormat="1" ht="15">
      <c r="A37" s="457" t="s">
        <v>44</v>
      </c>
      <c r="B37" s="457"/>
      <c r="C37" s="457"/>
      <c r="D37" s="457"/>
      <c r="E37" s="457"/>
      <c r="F37" s="457"/>
      <c r="G37" s="457"/>
      <c r="H37" s="457"/>
      <c r="I37" s="457"/>
      <c r="J37" s="457"/>
      <c r="K37" s="457"/>
    </row>
    <row r="38" spans="1:11" s="155" customFormat="1" ht="39" customHeight="1">
      <c r="A38" s="175"/>
      <c r="B38" s="175"/>
      <c r="C38" s="175"/>
      <c r="D38" s="180"/>
      <c r="E38" s="175"/>
      <c r="F38" s="175"/>
      <c r="G38" s="175"/>
      <c r="H38" s="175"/>
      <c r="I38" s="175"/>
      <c r="J38" s="175"/>
      <c r="K38" s="175"/>
    </row>
    <row r="39" spans="1:11" ht="36.75">
      <c r="A39" s="172" t="s">
        <v>18</v>
      </c>
      <c r="B39" s="172">
        <v>4</v>
      </c>
      <c r="C39" s="172">
        <v>1</v>
      </c>
      <c r="D39" s="180" t="s">
        <v>508</v>
      </c>
      <c r="E39" s="138" t="s">
        <v>145</v>
      </c>
      <c r="F39" s="176"/>
      <c r="G39" s="138">
        <v>45</v>
      </c>
      <c r="H39" s="138">
        <v>95</v>
      </c>
      <c r="I39" s="174">
        <f>H39/G39</f>
        <v>2.111111111111111</v>
      </c>
      <c r="J39" s="184"/>
      <c r="K39" s="103" t="s">
        <v>514</v>
      </c>
    </row>
    <row r="40" spans="1:11" ht="23.25" customHeight="1">
      <c r="A40" s="172" t="s">
        <v>18</v>
      </c>
      <c r="B40" s="172">
        <v>4</v>
      </c>
      <c r="C40" s="172">
        <v>2</v>
      </c>
      <c r="D40" s="102" t="s">
        <v>220</v>
      </c>
      <c r="E40" s="138" t="s">
        <v>144</v>
      </c>
      <c r="F40" s="138">
        <v>203.63</v>
      </c>
      <c r="G40" s="138">
        <v>238.6</v>
      </c>
      <c r="H40" s="138">
        <v>203.63</v>
      </c>
      <c r="I40" s="174">
        <f>H40/G40</f>
        <v>0.8534367141659681</v>
      </c>
      <c r="J40" s="184">
        <f>H40/F40</f>
        <v>1</v>
      </c>
      <c r="K40" s="103" t="s">
        <v>515</v>
      </c>
    </row>
    <row r="41" spans="1:11" ht="33.75">
      <c r="A41" s="172" t="s">
        <v>18</v>
      </c>
      <c r="B41" s="172">
        <v>4</v>
      </c>
      <c r="C41" s="172">
        <v>3</v>
      </c>
      <c r="D41" s="102" t="s">
        <v>385</v>
      </c>
      <c r="E41" s="138" t="s">
        <v>145</v>
      </c>
      <c r="F41" s="138">
        <v>5618</v>
      </c>
      <c r="G41" s="138">
        <v>5252</v>
      </c>
      <c r="H41" s="138">
        <v>5244</v>
      </c>
      <c r="I41" s="174">
        <f>H41/G41</f>
        <v>0.9984767707539984</v>
      </c>
      <c r="J41" s="184">
        <f>H41/F41</f>
        <v>0.9334282662869349</v>
      </c>
      <c r="K41" s="103" t="s">
        <v>246</v>
      </c>
    </row>
    <row r="42" spans="1:11" ht="15">
      <c r="A42" s="172" t="s">
        <v>18</v>
      </c>
      <c r="B42" s="172">
        <v>4</v>
      </c>
      <c r="C42" s="172">
        <v>4</v>
      </c>
      <c r="D42" s="102" t="s">
        <v>146</v>
      </c>
      <c r="E42" s="138" t="s">
        <v>147</v>
      </c>
      <c r="F42" s="138">
        <v>0</v>
      </c>
      <c r="G42" s="138">
        <v>0</v>
      </c>
      <c r="H42" s="138">
        <v>10</v>
      </c>
      <c r="I42" s="174">
        <v>1</v>
      </c>
      <c r="J42" s="184">
        <v>1</v>
      </c>
      <c r="K42" s="103" t="s">
        <v>221</v>
      </c>
    </row>
    <row r="43" spans="1:11" s="155" customFormat="1" ht="15">
      <c r="A43" s="457" t="s">
        <v>52</v>
      </c>
      <c r="B43" s="457"/>
      <c r="C43" s="457"/>
      <c r="D43" s="457"/>
      <c r="E43" s="457"/>
      <c r="F43" s="457"/>
      <c r="G43" s="457"/>
      <c r="H43" s="457"/>
      <c r="I43" s="457"/>
      <c r="J43" s="457"/>
      <c r="K43" s="457"/>
    </row>
    <row r="44" spans="1:11" ht="45">
      <c r="A44" s="172" t="s">
        <v>18</v>
      </c>
      <c r="B44" s="172">
        <v>5</v>
      </c>
      <c r="C44" s="172">
        <v>1</v>
      </c>
      <c r="D44" s="198" t="s">
        <v>141</v>
      </c>
      <c r="E44" s="146" t="s">
        <v>127</v>
      </c>
      <c r="F44" s="182">
        <v>47.3</v>
      </c>
      <c r="G44" s="186">
        <v>51</v>
      </c>
      <c r="H44" s="182">
        <v>47.4</v>
      </c>
      <c r="I44" s="183">
        <f>H44/G44</f>
        <v>0.9294117647058823</v>
      </c>
      <c r="J44" s="184">
        <f>H44/F44</f>
        <v>1.0021141649048626</v>
      </c>
      <c r="K44" s="103" t="s">
        <v>386</v>
      </c>
    </row>
    <row r="45" spans="1:11" ht="52.5" customHeight="1">
      <c r="A45" s="172" t="s">
        <v>18</v>
      </c>
      <c r="B45" s="172">
        <v>5</v>
      </c>
      <c r="C45" s="172" t="s">
        <v>23</v>
      </c>
      <c r="D45" s="198" t="s">
        <v>306</v>
      </c>
      <c r="E45" s="146" t="s">
        <v>127</v>
      </c>
      <c r="F45" s="182">
        <v>78.44</v>
      </c>
      <c r="G45" s="181">
        <v>75.319</v>
      </c>
      <c r="H45" s="181">
        <v>75.41</v>
      </c>
      <c r="I45" s="183">
        <f>G45/H45</f>
        <v>0.9987932634929055</v>
      </c>
      <c r="J45" s="184">
        <f>H45/F45</f>
        <v>0.9613717491075982</v>
      </c>
      <c r="K45" s="102" t="s">
        <v>516</v>
      </c>
    </row>
    <row r="46" spans="1:11" ht="72">
      <c r="A46" s="172" t="s">
        <v>18</v>
      </c>
      <c r="B46" s="172">
        <v>5</v>
      </c>
      <c r="C46" s="172" t="s">
        <v>26</v>
      </c>
      <c r="D46" s="187" t="s">
        <v>509</v>
      </c>
      <c r="E46" s="188" t="s">
        <v>127</v>
      </c>
      <c r="F46" s="182">
        <v>0</v>
      </c>
      <c r="G46" s="182">
        <v>0</v>
      </c>
      <c r="H46" s="182">
        <v>0</v>
      </c>
      <c r="I46" s="183"/>
      <c r="J46" s="184">
        <v>1</v>
      </c>
      <c r="K46" s="170" t="s">
        <v>517</v>
      </c>
    </row>
    <row r="47" spans="1:11" ht="90.75" customHeight="1">
      <c r="A47" s="172" t="s">
        <v>18</v>
      </c>
      <c r="B47" s="172">
        <v>5</v>
      </c>
      <c r="C47" s="172" t="s">
        <v>43</v>
      </c>
      <c r="D47" s="198" t="s">
        <v>143</v>
      </c>
      <c r="E47" s="146" t="s">
        <v>142</v>
      </c>
      <c r="F47" s="186">
        <v>12.27</v>
      </c>
      <c r="G47" s="186">
        <v>6.372</v>
      </c>
      <c r="H47" s="186">
        <v>6.46</v>
      </c>
      <c r="I47" s="183">
        <f>H47/G47</f>
        <v>1.0138104205900815</v>
      </c>
      <c r="J47" s="184">
        <f>H47/F47</f>
        <v>0.5264873675631622</v>
      </c>
      <c r="K47" s="194" t="s">
        <v>518</v>
      </c>
    </row>
    <row r="48" spans="1:11" ht="21.75" customHeight="1">
      <c r="A48" s="455" t="s">
        <v>70</v>
      </c>
      <c r="B48" s="456"/>
      <c r="C48" s="456"/>
      <c r="D48" s="456"/>
      <c r="E48" s="456"/>
      <c r="F48" s="456"/>
      <c r="G48" s="456"/>
      <c r="H48" s="456"/>
      <c r="I48" s="280"/>
      <c r="J48" s="280"/>
      <c r="K48" s="280"/>
    </row>
    <row r="49" spans="1:11" ht="72">
      <c r="A49" s="188" t="s">
        <v>18</v>
      </c>
      <c r="B49" s="137" t="s">
        <v>55</v>
      </c>
      <c r="C49" s="261">
        <v>1</v>
      </c>
      <c r="D49" s="270" t="s">
        <v>164</v>
      </c>
      <c r="E49" s="188" t="s">
        <v>127</v>
      </c>
      <c r="F49" s="188">
        <v>0</v>
      </c>
      <c r="G49" s="188">
        <v>0</v>
      </c>
      <c r="H49" s="188">
        <v>0</v>
      </c>
      <c r="I49" s="183">
        <v>1</v>
      </c>
      <c r="J49" s="184">
        <v>1</v>
      </c>
      <c r="K49" s="262" t="s">
        <v>519</v>
      </c>
    </row>
  </sheetData>
  <sheetProtection/>
  <mergeCells count="22">
    <mergeCell ref="D6:D8"/>
    <mergeCell ref="A10:K10"/>
    <mergeCell ref="A3:K3"/>
    <mergeCell ref="C6:C8"/>
    <mergeCell ref="A48:H48"/>
    <mergeCell ref="A37:K37"/>
    <mergeCell ref="D24:K24"/>
    <mergeCell ref="F6:H6"/>
    <mergeCell ref="H7:H8"/>
    <mergeCell ref="A43:K43"/>
    <mergeCell ref="K22:K23"/>
    <mergeCell ref="D19:K19"/>
    <mergeCell ref="E6:E8"/>
    <mergeCell ref="A4:K4"/>
    <mergeCell ref="A5:K5"/>
    <mergeCell ref="G7:G8"/>
    <mergeCell ref="A6:B7"/>
    <mergeCell ref="A2:K2"/>
    <mergeCell ref="I6:I8"/>
    <mergeCell ref="K6:K8"/>
    <mergeCell ref="F7:F8"/>
    <mergeCell ref="J6:J8"/>
  </mergeCells>
  <printOptions/>
  <pageMargins left="0.11811023622047245" right="0.11811023622047245" top="0.5905511811023623" bottom="0.5905511811023623" header="0.31496062992125984" footer="0.31496062992125984"/>
  <pageSetup horizontalDpi="600" verticalDpi="600" orientation="landscape" paperSize="9" scale="85" r:id="rId1"/>
</worksheet>
</file>

<file path=xl/worksheets/sheet7.xml><?xml version="1.0" encoding="utf-8"?>
<worksheet xmlns="http://schemas.openxmlformats.org/spreadsheetml/2006/main" xmlns:r="http://schemas.openxmlformats.org/officeDocument/2006/relationships">
  <dimension ref="A1:Q12"/>
  <sheetViews>
    <sheetView view="pageBreakPreview" zoomScale="60" zoomScalePageLayoutView="0" workbookViewId="0" topLeftCell="A1">
      <selection activeCell="B19" sqref="B19"/>
    </sheetView>
  </sheetViews>
  <sheetFormatPr defaultColWidth="9.140625" defaultRowHeight="15"/>
  <cols>
    <col min="1" max="1" width="7.57421875" style="197" customWidth="1"/>
    <col min="2" max="2" width="52.421875" style="197" customWidth="1"/>
    <col min="3" max="3" width="13.28125" style="197" customWidth="1"/>
    <col min="4" max="4" width="10.28125" style="197" customWidth="1"/>
    <col min="5" max="5" width="67.8515625" style="197" customWidth="1"/>
    <col min="6" max="16384" width="9.140625" style="197" customWidth="1"/>
  </cols>
  <sheetData>
    <row r="1" ht="26.25" customHeight="1">
      <c r="E1" s="145" t="s">
        <v>231</v>
      </c>
    </row>
    <row r="2" spans="1:5" ht="30" customHeight="1">
      <c r="A2" s="461" t="s">
        <v>353</v>
      </c>
      <c r="B2" s="461"/>
      <c r="C2" s="461"/>
      <c r="D2" s="461"/>
      <c r="E2" s="461"/>
    </row>
    <row r="3" spans="1:17" ht="30" customHeight="1">
      <c r="A3" s="292" t="s">
        <v>258</v>
      </c>
      <c r="B3" s="464"/>
      <c r="C3" s="464"/>
      <c r="D3" s="464"/>
      <c r="E3" s="464"/>
      <c r="F3" s="464"/>
      <c r="G3" s="464"/>
      <c r="H3" s="464"/>
      <c r="I3" s="464"/>
      <c r="J3" s="464"/>
      <c r="K3" s="464"/>
      <c r="L3" s="464"/>
      <c r="M3" s="464"/>
      <c r="N3" s="464"/>
      <c r="O3" s="464"/>
      <c r="P3" s="464"/>
      <c r="Q3" s="464"/>
    </row>
    <row r="4" spans="1:17" ht="30" customHeight="1">
      <c r="A4" s="292" t="s">
        <v>253</v>
      </c>
      <c r="B4" s="464"/>
      <c r="C4" s="464"/>
      <c r="D4" s="464"/>
      <c r="E4" s="464"/>
      <c r="F4" s="464"/>
      <c r="G4" s="464"/>
      <c r="H4" s="464"/>
      <c r="I4" s="464"/>
      <c r="J4" s="464"/>
      <c r="K4" s="464"/>
      <c r="L4" s="464"/>
      <c r="M4" s="464"/>
      <c r="N4" s="464"/>
      <c r="O4" s="464"/>
      <c r="P4" s="464"/>
      <c r="Q4" s="464"/>
    </row>
    <row r="5" spans="1:11" ht="15.75" customHeight="1">
      <c r="A5" s="462"/>
      <c r="B5" s="463"/>
      <c r="C5" s="463"/>
      <c r="D5" s="463"/>
      <c r="E5" s="463"/>
      <c r="F5" s="285"/>
      <c r="G5" s="285"/>
      <c r="H5" s="285"/>
      <c r="I5" s="285"/>
      <c r="J5" s="285"/>
      <c r="K5" s="285"/>
    </row>
    <row r="6" spans="1:5" ht="31.5">
      <c r="A6" s="284" t="s">
        <v>120</v>
      </c>
      <c r="B6" s="286" t="s">
        <v>232</v>
      </c>
      <c r="C6" s="287" t="s">
        <v>233</v>
      </c>
      <c r="D6" s="286" t="s">
        <v>234</v>
      </c>
      <c r="E6" s="286" t="s">
        <v>235</v>
      </c>
    </row>
    <row r="7" spans="1:5" ht="31.5">
      <c r="A7" s="281">
        <v>1</v>
      </c>
      <c r="B7" s="282" t="s">
        <v>236</v>
      </c>
      <c r="C7" s="283">
        <v>44196</v>
      </c>
      <c r="D7" s="281">
        <v>1775</v>
      </c>
      <c r="E7" s="284" t="s">
        <v>533</v>
      </c>
    </row>
    <row r="8" spans="1:5" ht="31.5">
      <c r="A8" s="281">
        <v>2</v>
      </c>
      <c r="B8" s="282" t="s">
        <v>236</v>
      </c>
      <c r="C8" s="283">
        <v>44308</v>
      </c>
      <c r="D8" s="281">
        <v>543</v>
      </c>
      <c r="E8" s="284" t="s">
        <v>237</v>
      </c>
    </row>
    <row r="9" spans="1:5" ht="31.5">
      <c r="A9" s="281">
        <v>3</v>
      </c>
      <c r="B9" s="282" t="s">
        <v>236</v>
      </c>
      <c r="C9" s="283">
        <v>44348</v>
      </c>
      <c r="D9" s="281">
        <v>735</v>
      </c>
      <c r="E9" s="284" t="s">
        <v>237</v>
      </c>
    </row>
    <row r="10" spans="1:5" ht="31.5">
      <c r="A10" s="281">
        <v>4</v>
      </c>
      <c r="B10" s="282" t="s">
        <v>236</v>
      </c>
      <c r="C10" s="283">
        <v>44438</v>
      </c>
      <c r="D10" s="281">
        <v>1200</v>
      </c>
      <c r="E10" s="284" t="s">
        <v>237</v>
      </c>
    </row>
    <row r="11" spans="1:5" ht="78.75">
      <c r="A11" s="281">
        <v>5</v>
      </c>
      <c r="B11" s="282" t="s">
        <v>236</v>
      </c>
      <c r="C11" s="283">
        <v>44497</v>
      </c>
      <c r="D11" s="281">
        <v>1534</v>
      </c>
      <c r="E11" s="284" t="s">
        <v>534</v>
      </c>
    </row>
    <row r="12" spans="1:5" ht="31.5">
      <c r="A12" s="281">
        <v>6</v>
      </c>
      <c r="B12" s="282" t="s">
        <v>236</v>
      </c>
      <c r="C12" s="283">
        <v>44560</v>
      </c>
      <c r="D12" s="281">
        <v>1858</v>
      </c>
      <c r="E12" s="284" t="s">
        <v>535</v>
      </c>
    </row>
  </sheetData>
  <sheetProtection/>
  <mergeCells count="4">
    <mergeCell ref="A2:E2"/>
    <mergeCell ref="A5:E5"/>
    <mergeCell ref="A3:Q3"/>
    <mergeCell ref="A4:Q4"/>
  </mergeCells>
  <printOptions/>
  <pageMargins left="0.31496062992125984" right="0.31496062992125984" top="0.7480314960629921" bottom="0.7480314960629921" header="0.31496062992125984" footer="0.31496062992125984"/>
  <pageSetup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sheetPr>
    <tabColor theme="0"/>
  </sheetPr>
  <dimension ref="A1:Q18"/>
  <sheetViews>
    <sheetView tabSelected="1" view="pageBreakPreview" zoomScale="60" zoomScalePageLayoutView="0" workbookViewId="0" topLeftCell="A1">
      <selection activeCell="N15" sqref="N15"/>
    </sheetView>
  </sheetViews>
  <sheetFormatPr defaultColWidth="9.140625" defaultRowHeight="15"/>
  <cols>
    <col min="1" max="2" width="4.7109375" style="0" customWidth="1"/>
    <col min="3" max="3" width="22.421875" style="0" customWidth="1"/>
    <col min="4" max="4" width="15.28125" style="0" customWidth="1"/>
    <col min="5" max="5" width="17.28125" style="0" customWidth="1"/>
    <col min="6" max="6" width="17.8515625" style="0" customWidth="1"/>
    <col min="7" max="7" width="13.7109375" style="0" customWidth="1"/>
    <col min="8" max="8" width="13.140625" style="0" customWidth="1"/>
    <col min="9" max="9" width="13.57421875" style="0" customWidth="1"/>
    <col min="10" max="10" width="13.28125" style="0" customWidth="1"/>
  </cols>
  <sheetData>
    <row r="1" ht="24" customHeight="1">
      <c r="J1" t="s">
        <v>451</v>
      </c>
    </row>
    <row r="2" spans="1:10" ht="23.25" customHeight="1">
      <c r="A2" s="467" t="s">
        <v>469</v>
      </c>
      <c r="B2" s="468"/>
      <c r="C2" s="468"/>
      <c r="D2" s="468"/>
      <c r="E2" s="468"/>
      <c r="F2" s="468"/>
      <c r="G2" s="468"/>
      <c r="H2" s="468"/>
      <c r="I2" s="468"/>
      <c r="J2" s="468"/>
    </row>
    <row r="3" spans="1:13" ht="24" customHeight="1">
      <c r="A3" s="292" t="s">
        <v>258</v>
      </c>
      <c r="B3" s="379"/>
      <c r="C3" s="379"/>
      <c r="D3" s="379"/>
      <c r="E3" s="379"/>
      <c r="F3" s="379"/>
      <c r="G3" s="379"/>
      <c r="H3" s="379"/>
      <c r="I3" s="379"/>
      <c r="J3" s="379"/>
      <c r="K3" s="379"/>
      <c r="L3" s="379"/>
      <c r="M3" s="379"/>
    </row>
    <row r="4" spans="1:13" ht="24" customHeight="1">
      <c r="A4" s="292" t="s">
        <v>253</v>
      </c>
      <c r="B4" s="379"/>
      <c r="C4" s="379"/>
      <c r="D4" s="379"/>
      <c r="E4" s="379"/>
      <c r="F4" s="379"/>
      <c r="G4" s="379"/>
      <c r="H4" s="379"/>
      <c r="I4" s="379"/>
      <c r="J4" s="379"/>
      <c r="K4" s="379"/>
      <c r="L4" s="379"/>
      <c r="M4" s="379"/>
    </row>
    <row r="5" spans="1:10" ht="6.75" customHeight="1">
      <c r="A5" s="156"/>
      <c r="B5" s="109"/>
      <c r="C5" s="109"/>
      <c r="D5" s="109"/>
      <c r="E5" s="109"/>
      <c r="F5" s="109"/>
      <c r="G5" s="109"/>
      <c r="H5" s="109"/>
      <c r="I5" s="109"/>
      <c r="J5" s="109"/>
    </row>
    <row r="6" spans="1:10" ht="95.25" customHeight="1">
      <c r="A6" s="469" t="s">
        <v>0</v>
      </c>
      <c r="B6" s="469"/>
      <c r="C6" s="470" t="s">
        <v>452</v>
      </c>
      <c r="D6" s="470" t="s">
        <v>453</v>
      </c>
      <c r="E6" s="470" t="s">
        <v>454</v>
      </c>
      <c r="F6" s="173" t="s">
        <v>455</v>
      </c>
      <c r="G6" s="173" t="s">
        <v>456</v>
      </c>
      <c r="H6" s="157" t="s">
        <v>457</v>
      </c>
      <c r="I6" s="157" t="s">
        <v>458</v>
      </c>
      <c r="J6" s="157" t="s">
        <v>459</v>
      </c>
    </row>
    <row r="7" spans="1:10" s="159" customFormat="1" ht="15">
      <c r="A7" s="157" t="s">
        <v>5</v>
      </c>
      <c r="B7" s="157" t="s">
        <v>6</v>
      </c>
      <c r="C7" s="470"/>
      <c r="D7" s="471"/>
      <c r="E7" s="471"/>
      <c r="F7" s="158" t="s">
        <v>460</v>
      </c>
      <c r="G7" s="158" t="s">
        <v>461</v>
      </c>
      <c r="H7" s="158" t="s">
        <v>462</v>
      </c>
      <c r="I7" s="158" t="s">
        <v>463</v>
      </c>
      <c r="J7" s="157" t="s">
        <v>464</v>
      </c>
    </row>
    <row r="8" spans="1:10" s="159" customFormat="1" ht="15">
      <c r="A8" s="157">
        <v>1</v>
      </c>
      <c r="B8" s="157">
        <v>2</v>
      </c>
      <c r="C8" s="157">
        <v>3</v>
      </c>
      <c r="D8" s="158">
        <v>4</v>
      </c>
      <c r="E8" s="158">
        <v>5</v>
      </c>
      <c r="F8" s="158">
        <v>6</v>
      </c>
      <c r="G8" s="158">
        <v>7</v>
      </c>
      <c r="H8" s="158">
        <v>8</v>
      </c>
      <c r="I8" s="158">
        <v>9</v>
      </c>
      <c r="J8" s="157">
        <v>10</v>
      </c>
    </row>
    <row r="9" spans="1:10" s="162" customFormat="1" ht="39.75" customHeight="1">
      <c r="A9" s="189" t="s">
        <v>18</v>
      </c>
      <c r="B9" s="190"/>
      <c r="C9" s="190" t="s">
        <v>465</v>
      </c>
      <c r="D9" s="191" t="s">
        <v>466</v>
      </c>
      <c r="E9" s="191" t="s">
        <v>467</v>
      </c>
      <c r="F9" s="192">
        <v>1.025190321056686</v>
      </c>
      <c r="G9" s="193">
        <v>0.9070577969650697</v>
      </c>
      <c r="H9" s="193">
        <f>(13+11+10+15+14+1)/(15+11+10+15+14+1)</f>
        <v>0.9696969696969697</v>
      </c>
      <c r="I9" s="193">
        <f>'ф2'!G9</f>
        <v>0.8579589360056035</v>
      </c>
      <c r="J9" s="288">
        <f aca="true" t="shared" si="0" ref="J9:J15">H9/I9</f>
        <v>1.130237041660274</v>
      </c>
    </row>
    <row r="10" spans="1:10" s="162" customFormat="1" ht="42.75" customHeight="1">
      <c r="A10" s="160" t="s">
        <v>18</v>
      </c>
      <c r="B10" s="157">
        <v>1</v>
      </c>
      <c r="C10" s="163" t="s">
        <v>176</v>
      </c>
      <c r="D10" s="149" t="s">
        <v>466</v>
      </c>
      <c r="E10" s="154" t="s">
        <v>178</v>
      </c>
      <c r="F10" s="161">
        <v>0.7780021562686962</v>
      </c>
      <c r="G10" s="164">
        <v>0.8976947956946494</v>
      </c>
      <c r="H10" s="164">
        <f>13/15</f>
        <v>0.8666666666666667</v>
      </c>
      <c r="I10" s="165">
        <f>'ф2'!G17</f>
        <v>1</v>
      </c>
      <c r="J10" s="167">
        <f t="shared" si="0"/>
        <v>0.8666666666666667</v>
      </c>
    </row>
    <row r="11" spans="1:17" s="10" customFormat="1" ht="44.25" customHeight="1">
      <c r="A11" s="160" t="s">
        <v>18</v>
      </c>
      <c r="B11" s="157">
        <v>2</v>
      </c>
      <c r="C11" s="157" t="s">
        <v>24</v>
      </c>
      <c r="D11" s="149" t="s">
        <v>466</v>
      </c>
      <c r="E11" s="149" t="s">
        <v>467</v>
      </c>
      <c r="F11" s="161">
        <v>1.03592388603191</v>
      </c>
      <c r="G11" s="166">
        <v>0.9722222222222222</v>
      </c>
      <c r="H11" s="166">
        <f>11/11</f>
        <v>1</v>
      </c>
      <c r="I11" s="166">
        <f>'ф2'!G25</f>
        <v>0.93850738971403</v>
      </c>
      <c r="J11" s="167">
        <f t="shared" si="0"/>
        <v>1.0655217113471074</v>
      </c>
      <c r="Q11" s="10" t="s">
        <v>468</v>
      </c>
    </row>
    <row r="12" spans="1:10" s="10" customFormat="1" ht="52.5" customHeight="1">
      <c r="A12" s="160" t="s">
        <v>18</v>
      </c>
      <c r="B12" s="157">
        <v>3</v>
      </c>
      <c r="C12" s="157" t="s">
        <v>41</v>
      </c>
      <c r="D12" s="149" t="s">
        <v>466</v>
      </c>
      <c r="E12" s="149" t="s">
        <v>467</v>
      </c>
      <c r="F12" s="161">
        <v>1.4367868900233216</v>
      </c>
      <c r="G12" s="166">
        <v>0.8402050037834351</v>
      </c>
      <c r="H12" s="166">
        <f>10/10</f>
        <v>1</v>
      </c>
      <c r="I12" s="166">
        <f>'ф2'!G33</f>
        <v>0.5847805332980155</v>
      </c>
      <c r="J12" s="167">
        <f t="shared" si="0"/>
        <v>1.7100432436768216</v>
      </c>
    </row>
    <row r="13" spans="1:10" s="10" customFormat="1" ht="48" customHeight="1">
      <c r="A13" s="160" t="s">
        <v>18</v>
      </c>
      <c r="B13" s="157">
        <v>4</v>
      </c>
      <c r="C13" s="157" t="s">
        <v>44</v>
      </c>
      <c r="D13" s="149" t="s">
        <v>466</v>
      </c>
      <c r="E13" s="149" t="s">
        <v>467</v>
      </c>
      <c r="F13" s="161">
        <v>1.007201745472103</v>
      </c>
      <c r="G13" s="166">
        <v>0.96275</v>
      </c>
      <c r="H13" s="166">
        <f>15/15</f>
        <v>1</v>
      </c>
      <c r="I13" s="166">
        <f>'ф2'!G41</f>
        <v>0.9558660956735464</v>
      </c>
      <c r="J13" s="167">
        <f t="shared" si="0"/>
        <v>1.0461716390258144</v>
      </c>
    </row>
    <row r="14" spans="1:10" s="10" customFormat="1" ht="90.75" customHeight="1">
      <c r="A14" s="160" t="s">
        <v>18</v>
      </c>
      <c r="B14" s="157">
        <v>5</v>
      </c>
      <c r="C14" s="157" t="s">
        <v>52</v>
      </c>
      <c r="D14" s="149" t="s">
        <v>466</v>
      </c>
      <c r="E14" s="149" t="s">
        <v>467</v>
      </c>
      <c r="F14" s="161">
        <v>1.1078844030489248</v>
      </c>
      <c r="G14" s="166">
        <v>0.9822500000000001</v>
      </c>
      <c r="H14" s="166">
        <f>14/14</f>
        <v>1</v>
      </c>
      <c r="I14" s="166">
        <f>'ф2'!G49</f>
        <v>0.8865997186139855</v>
      </c>
      <c r="J14" s="167">
        <f t="shared" si="0"/>
        <v>1.1279047116812673</v>
      </c>
    </row>
    <row r="15" spans="1:10" s="10" customFormat="1" ht="53.25" customHeight="1">
      <c r="A15" s="160" t="s">
        <v>18</v>
      </c>
      <c r="B15" s="157">
        <v>6</v>
      </c>
      <c r="C15" s="157" t="s">
        <v>56</v>
      </c>
      <c r="D15" s="149" t="s">
        <v>466</v>
      </c>
      <c r="E15" s="149" t="s">
        <v>467</v>
      </c>
      <c r="F15" s="167">
        <v>1.0022139287747487</v>
      </c>
      <c r="G15" s="166">
        <v>1</v>
      </c>
      <c r="H15" s="166">
        <f>1/1</f>
        <v>1</v>
      </c>
      <c r="I15" s="166">
        <f>'ф2'!G57</f>
        <v>0.9977909618783135</v>
      </c>
      <c r="J15" s="167">
        <f t="shared" si="0"/>
        <v>1.0022139287747487</v>
      </c>
    </row>
    <row r="16" spans="1:10" s="10" customFormat="1" ht="24" customHeight="1">
      <c r="A16" s="465"/>
      <c r="B16" s="465"/>
      <c r="C16" s="465"/>
      <c r="D16" s="465"/>
      <c r="E16" s="465"/>
      <c r="F16" s="465"/>
      <c r="G16" s="465"/>
      <c r="H16" s="465"/>
      <c r="I16" s="465"/>
      <c r="J16" s="465"/>
    </row>
    <row r="17" s="10" customFormat="1" ht="15"/>
    <row r="18" spans="1:10" s="10" customFormat="1" ht="41.25" customHeight="1">
      <c r="A18" s="466"/>
      <c r="B18" s="466"/>
      <c r="C18" s="466"/>
      <c r="D18" s="466"/>
      <c r="E18" s="466"/>
      <c r="F18" s="466"/>
      <c r="G18" s="466"/>
      <c r="H18" s="466"/>
      <c r="I18" s="466"/>
      <c r="J18" s="466"/>
    </row>
  </sheetData>
  <sheetProtection/>
  <mergeCells count="9">
    <mergeCell ref="A16:J16"/>
    <mergeCell ref="A18:J18"/>
    <mergeCell ref="A2:J2"/>
    <mergeCell ref="A3:M3"/>
    <mergeCell ref="A4:M4"/>
    <mergeCell ref="A6:B6"/>
    <mergeCell ref="C6:C7"/>
    <mergeCell ref="D6:D7"/>
    <mergeCell ref="E6:E7"/>
  </mergeCells>
  <printOptions/>
  <pageMargins left="0.11811023622047245" right="0.11811023622047245" top="0.5511811023622047" bottom="0" header="0.31496062992125984" footer="0.31496062992125984"/>
  <pageSetup horizontalDpi="600" verticalDpi="600" orientation="landscape" paperSize="9" scale="93" r:id="rId1"/>
  <rowBreaks count="1" manualBreakCount="1">
    <brk id="15"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2017-02-21T05:33:05Z</cp:lastPrinted>
  <dcterms:created xsi:type="dcterms:W3CDTF">2006-09-16T00:00:00Z</dcterms:created>
  <dcterms:modified xsi:type="dcterms:W3CDTF">2022-03-31T07:09:53Z</dcterms:modified>
  <cp:category/>
  <cp:version/>
  <cp:contentType/>
  <cp:contentStatus/>
</cp:coreProperties>
</file>